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<sst xmlns="http://schemas.openxmlformats.org/spreadsheetml/2006/main" count="36" uniqueCount="33">
  <si>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обед</t>
  </si>
  <si>
    <t>время</t>
  </si>
  <si>
    <t>гараж</t>
  </si>
  <si>
    <t>марш.</t>
  </si>
  <si>
    <t>рейсы</t>
  </si>
  <si>
    <t>лин.</t>
  </si>
  <si>
    <t>2вых</t>
  </si>
  <si>
    <t>3вых.</t>
  </si>
  <si>
    <t>4вых</t>
  </si>
  <si>
    <t>сх</t>
  </si>
  <si>
    <t>1вых.</t>
  </si>
  <si>
    <t>5вых</t>
  </si>
  <si>
    <t>6вых</t>
  </si>
  <si>
    <t>Плошадка - Щегловка без Бытовок</t>
  </si>
  <si>
    <t>Баженова - Комарки - Щегловка</t>
  </si>
  <si>
    <t>Щегловка-Комарки - Площадка</t>
  </si>
  <si>
    <t>Щегловка- Площадка</t>
  </si>
  <si>
    <t>Щегловка-Баженова</t>
  </si>
  <si>
    <t>М.Гончары-Комарки-Щегловка</t>
  </si>
  <si>
    <t xml:space="preserve">Количество рейсов </t>
  </si>
  <si>
    <t>км.</t>
  </si>
  <si>
    <t>в</t>
  </si>
  <si>
    <t>км</t>
  </si>
  <si>
    <t xml:space="preserve"> с 01.01.2016г.</t>
  </si>
  <si>
    <t>протяженность рейса</t>
  </si>
  <si>
    <t>Расписание движения автобусов маршрута №21А</t>
  </si>
  <si>
    <t>повседневное</t>
  </si>
  <si>
    <t>"Площадка - д. Комарки"</t>
  </si>
  <si>
    <t xml:space="preserve"> 1.Площадка</t>
  </si>
  <si>
    <t>ул.Баженова</t>
  </si>
  <si>
    <t>д. Комарки</t>
  </si>
  <si>
    <t xml:space="preserve"> Площадка</t>
  </si>
  <si>
    <t>7.5 км.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</si>
</sst>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h]:m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165" fontId="3" fillId="0" borderId="14" xfId="0" applyNumberFormat="1" applyFont="1" applyBorder="1" applyAlignment="1">
      <alignment/>
    </xf>
    <xf numFmtId="20" fontId="3" fillId="33" borderId="0" xfId="0" applyNumberFormat="1" applyFont="1" applyFill="1" applyAlignment="1">
      <alignment/>
    </xf>
    <xf numFmtId="20" fontId="0" fillId="33" borderId="0" xfId="0" applyNumberFormat="1" applyFill="1" applyAlignment="1">
      <alignment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20" fontId="0" fillId="34" borderId="0" xfId="0" applyNumberFormat="1" applyFill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PageLayoutView="0" workbookViewId="0" topLeftCell="A1">
      <selection activeCell="Z26" sqref="Z26:AD28"/>
    </sheetView>
  </sheetViews>
  <sheetFormatPr defaultColWidth="9.00390625" defaultRowHeight="12.75"/>
  <cols>
    <col min="1" max="1" width="6.875" style="0" customWidth="1"/>
    <col min="2" max="2" width="5.25390625" style="0" customWidth="1"/>
    <col min="3" max="3" width="6.875" style="0" customWidth="1"/>
    <col min="4" max="4" width="6.25390625" style="0" customWidth="1"/>
    <col min="5" max="5" width="6.625" style="0" customWidth="1"/>
    <col min="6" max="6" width="7.25390625" style="0" customWidth="1"/>
    <col min="7" max="7" width="6.625" style="0" customWidth="1"/>
    <col min="8" max="9" width="5.625" style="0" customWidth="1"/>
    <col min="10" max="10" width="5.75390625" style="0" customWidth="1"/>
    <col min="11" max="11" width="5.25390625" style="0" customWidth="1"/>
    <col min="12" max="12" width="6.875" style="0" customWidth="1"/>
    <col min="13" max="13" width="5.125" style="0" customWidth="1"/>
    <col min="14" max="14" width="5.875" style="0" customWidth="1"/>
    <col min="15" max="15" width="19.875" style="0" customWidth="1"/>
    <col min="16" max="16" width="5.875" style="0" customWidth="1"/>
    <col min="17" max="17" width="4.75390625" style="0" customWidth="1"/>
    <col min="18" max="18" width="5.125" style="0" customWidth="1"/>
    <col min="19" max="19" width="5.75390625" style="0" customWidth="1"/>
    <col min="20" max="20" width="5.875" style="0" customWidth="1"/>
    <col min="21" max="21" width="5.625" style="0" customWidth="1"/>
    <col min="22" max="22" width="5.875" style="0" customWidth="1"/>
    <col min="23" max="23" width="5.375" style="0" customWidth="1"/>
    <col min="24" max="25" width="5.875" style="0" customWidth="1"/>
    <col min="26" max="26" width="6.25390625" style="0" customWidth="1"/>
    <col min="27" max="27" width="5.375" style="0" customWidth="1"/>
    <col min="28" max="28" width="4.375" style="0" customWidth="1"/>
    <col min="29" max="29" width="5.625" style="0" customWidth="1"/>
    <col min="30" max="30" width="6.75390625" style="0" customWidth="1"/>
    <col min="31" max="32" width="5.375" style="0" customWidth="1"/>
  </cols>
  <sheetData>
    <row r="1" spans="2:32" ht="15">
      <c r="B1" s="26"/>
      <c r="C1" s="26"/>
      <c r="D1" s="26"/>
      <c r="E1" s="26"/>
      <c r="F1" s="26"/>
      <c r="G1" s="26"/>
      <c r="H1" s="27"/>
      <c r="I1" s="26"/>
      <c r="Y1" s="23"/>
      <c r="Z1" s="23"/>
      <c r="AB1" s="23"/>
      <c r="AC1" s="23"/>
      <c r="AD1" s="23"/>
      <c r="AE1" s="23"/>
      <c r="AF1" s="23"/>
    </row>
    <row r="2" spans="2:32" ht="15">
      <c r="B2" s="26"/>
      <c r="C2" s="29"/>
      <c r="D2" s="29"/>
      <c r="E2" s="29"/>
      <c r="F2" s="28"/>
      <c r="G2" s="28"/>
      <c r="H2" s="28"/>
      <c r="I2" s="26"/>
      <c r="N2" s="3"/>
      <c r="O2" s="3"/>
      <c r="Q2" s="3"/>
      <c r="Y2" s="23"/>
      <c r="Z2" s="23"/>
      <c r="AA2" s="32"/>
      <c r="AB2" s="32"/>
      <c r="AC2" s="32"/>
      <c r="AD2" s="23"/>
      <c r="AE2" s="23"/>
      <c r="AF2" s="23"/>
    </row>
    <row r="3" spans="2:32" ht="15">
      <c r="B3" s="26"/>
      <c r="C3" s="26"/>
      <c r="D3" s="26"/>
      <c r="E3" s="26"/>
      <c r="F3" s="26"/>
      <c r="G3" s="26"/>
      <c r="H3" s="26"/>
      <c r="I3" s="26"/>
      <c r="N3" s="3"/>
      <c r="O3" s="3"/>
      <c r="Q3" s="3"/>
      <c r="Y3" s="23"/>
      <c r="Z3" s="23"/>
      <c r="AA3" s="23"/>
      <c r="AB3" s="23"/>
      <c r="AC3" s="23"/>
      <c r="AD3" s="23"/>
      <c r="AE3" s="23"/>
      <c r="AF3" s="23"/>
    </row>
    <row r="4" spans="2:32" ht="15">
      <c r="B4" s="23"/>
      <c r="C4" s="26"/>
      <c r="D4" s="26"/>
      <c r="E4" s="26"/>
      <c r="F4" s="26"/>
      <c r="G4" s="26"/>
      <c r="H4" s="26"/>
      <c r="I4" s="26"/>
      <c r="N4" s="3"/>
      <c r="O4" s="3"/>
      <c r="Q4" s="3"/>
      <c r="Y4" s="23"/>
      <c r="AA4" s="23"/>
      <c r="AB4" s="23"/>
      <c r="AC4" s="23"/>
      <c r="AD4" s="23"/>
      <c r="AE4" s="23"/>
      <c r="AF4" s="23"/>
    </row>
    <row r="5" spans="2:32" ht="15">
      <c r="B5" s="23"/>
      <c r="C5" s="23"/>
      <c r="D5" s="23"/>
      <c r="E5" s="23"/>
      <c r="F5" s="23"/>
      <c r="G5" s="23"/>
      <c r="H5" s="23"/>
      <c r="I5" s="23"/>
      <c r="N5" s="3"/>
      <c r="O5" s="3"/>
      <c r="Q5" s="3"/>
      <c r="Y5" s="23"/>
      <c r="Z5" s="23"/>
      <c r="AA5" s="23"/>
      <c r="AC5" s="23"/>
      <c r="AD5" s="23"/>
      <c r="AE5" s="23"/>
      <c r="AF5" s="23"/>
    </row>
    <row r="6" spans="2:32" ht="15">
      <c r="B6" s="23"/>
      <c r="C6" s="23"/>
      <c r="D6" s="23"/>
      <c r="E6" s="23"/>
      <c r="G6" s="23"/>
      <c r="H6" s="23"/>
      <c r="I6" s="23"/>
      <c r="N6" s="3"/>
      <c r="O6" s="3"/>
      <c r="Q6" s="3"/>
      <c r="Y6" s="23"/>
      <c r="Z6" s="23"/>
      <c r="AA6" s="23"/>
      <c r="AB6" s="23"/>
      <c r="AC6" s="23"/>
      <c r="AD6" s="23"/>
      <c r="AE6" s="23"/>
      <c r="AF6" s="23"/>
    </row>
    <row r="7" spans="14:32" ht="15">
      <c r="N7" s="3"/>
      <c r="O7" s="3"/>
      <c r="Q7" s="3"/>
      <c r="AD7" s="23"/>
      <c r="AE7" s="23"/>
      <c r="AF7" s="23"/>
    </row>
    <row r="8" spans="11:17" ht="18">
      <c r="K8" s="11" t="s">
        <v>25</v>
      </c>
      <c r="N8" s="3"/>
      <c r="O8" s="3"/>
      <c r="Q8" s="3"/>
    </row>
    <row r="9" spans="13:17" ht="18">
      <c r="M9" s="11"/>
      <c r="N9" s="11" t="s">
        <v>27</v>
      </c>
      <c r="O9" s="3"/>
      <c r="Q9" s="3"/>
    </row>
    <row r="10" spans="14:17" ht="12.75">
      <c r="N10" s="3"/>
      <c r="O10" s="3"/>
      <c r="Q10" s="3"/>
    </row>
    <row r="11" spans="12:31" ht="18">
      <c r="L11" s="1"/>
      <c r="N11" s="4"/>
      <c r="O11" s="4" t="s">
        <v>26</v>
      </c>
      <c r="P11" s="1" t="s">
        <v>23</v>
      </c>
      <c r="Q11" s="4"/>
      <c r="R11" s="18"/>
      <c r="S11" s="18"/>
      <c r="T11" s="18"/>
      <c r="U11" s="45"/>
      <c r="V11" s="45"/>
      <c r="W11" s="45"/>
      <c r="X11" s="45"/>
      <c r="Y11" s="45"/>
      <c r="Z11" s="45"/>
      <c r="AA11" s="1"/>
      <c r="AB11" s="1"/>
      <c r="AC11" t="s">
        <v>3</v>
      </c>
      <c r="AD11" t="s">
        <v>5</v>
      </c>
      <c r="AE11" t="s">
        <v>21</v>
      </c>
    </row>
    <row r="12" spans="12:31" ht="18">
      <c r="L12" s="1"/>
      <c r="N12" s="4"/>
      <c r="O12" s="4"/>
      <c r="P12" s="1"/>
      <c r="Q12" s="4"/>
      <c r="R12" s="18"/>
      <c r="S12" s="18"/>
      <c r="T12" s="18"/>
      <c r="U12" s="25"/>
      <c r="V12" s="25"/>
      <c r="W12" s="25"/>
      <c r="X12" s="25"/>
      <c r="Y12" s="25"/>
      <c r="Z12" s="25"/>
      <c r="AA12" s="1"/>
      <c r="AB12" s="1"/>
      <c r="AC12" t="s">
        <v>1</v>
      </c>
      <c r="AD12" t="s">
        <v>1</v>
      </c>
      <c r="AE12" t="s">
        <v>2</v>
      </c>
    </row>
    <row r="13" spans="1:17" ht="13.5" thickBot="1">
      <c r="A13" t="s">
        <v>4</v>
      </c>
      <c r="N13" s="3"/>
      <c r="O13" s="3"/>
      <c r="Q13" s="3"/>
    </row>
    <row r="14" spans="1:31" ht="12.75">
      <c r="A14" s="15"/>
      <c r="B14" s="8"/>
      <c r="C14" s="10"/>
      <c r="D14" s="10">
        <f>E14+60/1440</f>
        <v>0.6333333333333332</v>
      </c>
      <c r="E14" s="10">
        <f>Y14+1/1440</f>
        <v>0.5916666666666666</v>
      </c>
      <c r="F14" s="10"/>
      <c r="G14" s="10">
        <v>0.48194444444444445</v>
      </c>
      <c r="H14" s="10">
        <f>I14+60/1440</f>
        <v>0.4416666666666667</v>
      </c>
      <c r="I14" s="10">
        <v>0.4</v>
      </c>
      <c r="J14" s="10">
        <v>0.35694444444444445</v>
      </c>
      <c r="K14" s="10">
        <f>S14+1/1440</f>
        <v>0.31388888888888894</v>
      </c>
      <c r="L14" s="10">
        <v>0.2736111111111111</v>
      </c>
      <c r="M14" s="10">
        <f>L14-5/1440</f>
        <v>0.2701388888888889</v>
      </c>
      <c r="N14" s="3"/>
      <c r="O14" s="3" t="s">
        <v>28</v>
      </c>
      <c r="P14" s="20">
        <v>13</v>
      </c>
      <c r="Q14" s="3"/>
      <c r="S14" s="34">
        <f>S15+13/1440</f>
        <v>0.3131944444444445</v>
      </c>
      <c r="T14" s="34">
        <f>T15+13/1440</f>
        <v>0.35625000000000007</v>
      </c>
      <c r="U14" s="34">
        <f>U15+13/1440</f>
        <v>0.39930555555555564</v>
      </c>
      <c r="V14" s="34">
        <f>V15+13/1440</f>
        <v>0.4395833333333334</v>
      </c>
      <c r="W14" s="34">
        <f>W15+13/1440</f>
        <v>0.48125000000000007</v>
      </c>
      <c r="X14" s="30" t="s">
        <v>0</v>
      </c>
      <c r="Y14" s="34">
        <f>Y15+13/1440</f>
        <v>0.5909722222222221</v>
      </c>
      <c r="Z14" s="34">
        <f>Z15+13/1440</f>
        <v>0.63125</v>
      </c>
      <c r="AA14" s="17"/>
      <c r="AB14" s="2"/>
      <c r="AC14" s="2"/>
      <c r="AD14" s="2"/>
      <c r="AE14" s="2"/>
    </row>
    <row r="15" spans="2:28" ht="13.5" thickBot="1">
      <c r="B15" s="24"/>
      <c r="D15" s="2">
        <f>D14+13/1440</f>
        <v>0.6423611111111109</v>
      </c>
      <c r="E15" s="2">
        <f>E14+13/1440</f>
        <v>0.6006944444444443</v>
      </c>
      <c r="F15" s="2"/>
      <c r="G15" s="2">
        <f aca="true" t="shared" si="0" ref="G15:L15">G14+13/1440</f>
        <v>0.49097222222222225</v>
      </c>
      <c r="H15" s="2">
        <f t="shared" si="0"/>
        <v>0.4506944444444445</v>
      </c>
      <c r="I15" s="2">
        <f t="shared" si="0"/>
        <v>0.4090277777777778</v>
      </c>
      <c r="J15" s="2">
        <f t="shared" si="0"/>
        <v>0.36597222222222225</v>
      </c>
      <c r="K15" s="2">
        <f t="shared" si="0"/>
        <v>0.32291666666666674</v>
      </c>
      <c r="L15" s="2">
        <f t="shared" si="0"/>
        <v>0.2826388888888889</v>
      </c>
      <c r="N15" s="3">
        <v>13</v>
      </c>
      <c r="O15" s="3" t="s">
        <v>29</v>
      </c>
      <c r="P15" s="20">
        <v>15</v>
      </c>
      <c r="Q15" s="3"/>
      <c r="S15" s="2">
        <f>S16+15/1440</f>
        <v>0.3041666666666667</v>
      </c>
      <c r="T15" s="2">
        <f>T16+15/1440</f>
        <v>0.34722222222222227</v>
      </c>
      <c r="U15" s="2">
        <f>U16+15/1440</f>
        <v>0.39027777777777783</v>
      </c>
      <c r="V15" s="2">
        <f>V16+15/1440</f>
        <v>0.4305555555555556</v>
      </c>
      <c r="W15" s="2">
        <f>W16+15/1440</f>
        <v>0.47222222222222227</v>
      </c>
      <c r="X15" s="31">
        <f>Y16-G16</f>
        <v>0.07013888888888886</v>
      </c>
      <c r="Y15" s="2">
        <f>Y16+15/1440</f>
        <v>0.5819444444444444</v>
      </c>
      <c r="Z15" s="2">
        <f>Z16+15/1440</f>
        <v>0.6222222222222222</v>
      </c>
      <c r="AA15" s="2"/>
      <c r="AB15" s="2"/>
    </row>
    <row r="16" spans="2:28" ht="13.5" thickBot="1">
      <c r="B16" s="40"/>
      <c r="C16" s="2"/>
      <c r="D16" s="2">
        <f>D15+15/1440</f>
        <v>0.6527777777777776</v>
      </c>
      <c r="E16" s="39">
        <f>E15+15/1440</f>
        <v>0.6111111111111109</v>
      </c>
      <c r="F16" s="2"/>
      <c r="G16" s="2">
        <f aca="true" t="shared" si="1" ref="G16:L16">G15+15/1440</f>
        <v>0.5013888888888889</v>
      </c>
      <c r="H16" s="2">
        <f t="shared" si="1"/>
        <v>0.4611111111111112</v>
      </c>
      <c r="I16" s="2">
        <f t="shared" si="1"/>
        <v>0.4194444444444445</v>
      </c>
      <c r="J16" s="2">
        <f t="shared" si="1"/>
        <v>0.37638888888888894</v>
      </c>
      <c r="K16" s="2">
        <f t="shared" si="1"/>
        <v>0.3333333333333334</v>
      </c>
      <c r="L16" s="2">
        <f t="shared" si="1"/>
        <v>0.29305555555555557</v>
      </c>
      <c r="N16" s="5">
        <v>15</v>
      </c>
      <c r="O16" s="3" t="s">
        <v>30</v>
      </c>
      <c r="P16" s="5"/>
      <c r="Q16" s="3"/>
      <c r="S16" s="10">
        <f>L16+1/1440</f>
        <v>0.29375</v>
      </c>
      <c r="T16" s="38">
        <v>0.3368055555555556</v>
      </c>
      <c r="U16" s="10">
        <v>0.37986111111111115</v>
      </c>
      <c r="V16" s="38">
        <v>0.4201388888888889</v>
      </c>
      <c r="W16" s="10">
        <v>0.4618055555555556</v>
      </c>
      <c r="X16" s="10"/>
      <c r="Y16" s="10">
        <v>0.5715277777777777</v>
      </c>
      <c r="Z16" s="10">
        <v>0.6118055555555556</v>
      </c>
      <c r="AA16" s="2"/>
      <c r="AB16" s="2"/>
    </row>
    <row r="17" spans="1:17" ht="12.75">
      <c r="A17" s="15"/>
      <c r="N17" s="3">
        <f>SUM(N14:N16)</f>
        <v>28</v>
      </c>
      <c r="O17" s="3"/>
      <c r="P17" s="3">
        <f>SUM(P14:P16)</f>
        <v>28</v>
      </c>
      <c r="Q17" s="3"/>
    </row>
    <row r="18" spans="1:17" ht="12.75">
      <c r="A18" s="15"/>
      <c r="N18" s="3"/>
      <c r="O18" s="3"/>
      <c r="P18" s="3"/>
      <c r="Q18" s="3"/>
    </row>
    <row r="19" spans="1:17" ht="12.75">
      <c r="A19" s="15"/>
      <c r="N19" s="20"/>
      <c r="O19" s="3"/>
      <c r="P19" s="6"/>
      <c r="Q19" s="3"/>
    </row>
    <row r="20" spans="1:31" ht="12.75">
      <c r="A20" s="15">
        <v>23</v>
      </c>
      <c r="B20" s="8"/>
      <c r="C20" s="10"/>
      <c r="D20" s="10"/>
      <c r="E20" s="10"/>
      <c r="F20" s="10"/>
      <c r="G20" s="10"/>
      <c r="H20" s="10"/>
      <c r="I20" s="10"/>
      <c r="J20" s="10">
        <f>U20+1/1440</f>
        <v>0.7624999999999997</v>
      </c>
      <c r="K20" s="10">
        <f>T20+1/1440</f>
        <v>0.7166666666666666</v>
      </c>
      <c r="L20" s="10">
        <v>0.675</v>
      </c>
      <c r="M20" s="10"/>
      <c r="N20" s="20"/>
      <c r="O20" s="3" t="s">
        <v>31</v>
      </c>
      <c r="P20" s="6">
        <f>9.1-5.5</f>
        <v>3.5999999999999996</v>
      </c>
      <c r="Q20" s="3"/>
      <c r="S20" s="34">
        <f>S21+13/1440</f>
        <v>0.6743055555555555</v>
      </c>
      <c r="T20" s="34">
        <f>T21+13/1440</f>
        <v>0.7159722222222221</v>
      </c>
      <c r="U20" s="34">
        <f>U21+13/1440</f>
        <v>0.7618055555555553</v>
      </c>
      <c r="V20" s="34">
        <f>V21+13/1440</f>
        <v>0.8020833333333329</v>
      </c>
      <c r="W20" s="17" t="s">
        <v>9</v>
      </c>
      <c r="Z20" s="34"/>
      <c r="AB20" s="2"/>
      <c r="AC20" s="2">
        <f>V20-X15-L14</f>
        <v>0.458333333333333</v>
      </c>
      <c r="AD20" s="2">
        <f>AE20-X15-M14</f>
        <v>0.4652777777777774</v>
      </c>
      <c r="AE20" s="2">
        <f>V20+5/1440</f>
        <v>0.8055555555555551</v>
      </c>
    </row>
    <row r="21" spans="2:28" ht="12.75">
      <c r="B21" s="24">
        <f>11*7.6+11*7.4</f>
        <v>165</v>
      </c>
      <c r="C21" s="2"/>
      <c r="E21" s="2"/>
      <c r="F21" s="2"/>
      <c r="G21" s="2"/>
      <c r="H21" s="2"/>
      <c r="I21" s="2"/>
      <c r="J21" s="2">
        <f>J20+13/1440</f>
        <v>0.7715277777777775</v>
      </c>
      <c r="K21" s="2">
        <f>K20+13/1440</f>
        <v>0.7256944444444443</v>
      </c>
      <c r="L21" s="2">
        <f>L20+13/1440</f>
        <v>0.6840277777777778</v>
      </c>
      <c r="N21" s="3">
        <f>8.6-4.8</f>
        <v>3.8</v>
      </c>
      <c r="O21" s="3" t="s">
        <v>29</v>
      </c>
      <c r="P21" s="3">
        <v>3.8</v>
      </c>
      <c r="Q21" s="3"/>
      <c r="S21" s="2">
        <f>S22+15/1440</f>
        <v>0.6652777777777777</v>
      </c>
      <c r="T21" s="2">
        <f>T22+15/1440</f>
        <v>0.7069444444444444</v>
      </c>
      <c r="U21" s="2">
        <f>U22+15/1440</f>
        <v>0.7527777777777775</v>
      </c>
      <c r="V21" s="2">
        <f>V22+15/1440</f>
        <v>0.7930555555555552</v>
      </c>
      <c r="W21" s="2"/>
      <c r="X21" s="2"/>
      <c r="Y21" s="2"/>
      <c r="Z21" s="2"/>
      <c r="AA21" s="2"/>
      <c r="AB21" s="2"/>
    </row>
    <row r="22" spans="2:28" ht="13.5" thickBot="1">
      <c r="B22" s="36">
        <v>6</v>
      </c>
      <c r="C22" s="2"/>
      <c r="D22" s="2"/>
      <c r="E22" s="2"/>
      <c r="F22" s="2"/>
      <c r="I22" s="2"/>
      <c r="J22" s="2">
        <f>J21+15/1440</f>
        <v>0.7819444444444441</v>
      </c>
      <c r="K22" s="2">
        <f>K21+15/1440</f>
        <v>0.7361111111111109</v>
      </c>
      <c r="L22" s="44">
        <f>L21+15/1440</f>
        <v>0.6944444444444444</v>
      </c>
      <c r="N22" s="5">
        <f>7.6-3.8</f>
        <v>3.8</v>
      </c>
      <c r="O22" s="3" t="s">
        <v>30</v>
      </c>
      <c r="P22" s="5"/>
      <c r="Q22" s="3"/>
      <c r="S22" s="10">
        <v>0.6548611111111111</v>
      </c>
      <c r="T22" s="10">
        <f>L22+3/1440</f>
        <v>0.6965277777777777</v>
      </c>
      <c r="U22" s="10">
        <f>K22+9/1440</f>
        <v>0.7423611111111109</v>
      </c>
      <c r="V22" s="10">
        <f>J22+1/1440</f>
        <v>0.7826388888888886</v>
      </c>
      <c r="W22" s="10"/>
      <c r="X22" s="10"/>
      <c r="Y22" s="34"/>
      <c r="Z22" s="2"/>
      <c r="AA22" s="2"/>
      <c r="AB22" s="2"/>
    </row>
    <row r="23" spans="1:17" ht="13.5" thickBot="1">
      <c r="A23" s="15"/>
      <c r="B23" s="24">
        <f>SUM(B21:B22)</f>
        <v>171</v>
      </c>
      <c r="N23" s="20">
        <f>SUM(N21:N22)</f>
        <v>7.6</v>
      </c>
      <c r="O23" s="13" t="s">
        <v>20</v>
      </c>
      <c r="P23" s="20">
        <f>SUM(P20:P22)</f>
        <v>7.3999999999999995</v>
      </c>
      <c r="Q23" s="13" t="s">
        <v>22</v>
      </c>
    </row>
    <row r="24" spans="1:30" ht="13.5" thickBot="1">
      <c r="A24" s="15"/>
      <c r="D24" s="10"/>
      <c r="E24" s="7"/>
      <c r="F24" s="10"/>
      <c r="G24" s="10"/>
      <c r="H24" s="10"/>
      <c r="I24" s="10"/>
      <c r="J24" s="10"/>
      <c r="K24" s="10"/>
      <c r="L24" s="10"/>
      <c r="N24" s="3"/>
      <c r="O24" s="3"/>
      <c r="Q24" s="2"/>
      <c r="S24" s="10"/>
      <c r="T24" s="10"/>
      <c r="U24" s="10"/>
      <c r="V24" s="9"/>
      <c r="W24" s="10"/>
      <c r="X24" s="10"/>
      <c r="Y24" s="10"/>
      <c r="Z24" s="10"/>
      <c r="AA24" s="10"/>
      <c r="AB24" s="10"/>
      <c r="AC24" s="37">
        <f>SUM(AC13:AC23)</f>
        <v>0.458333333333333</v>
      </c>
      <c r="AD24" s="37">
        <f>SUM(AD13:AD23)</f>
        <v>0.4652777777777774</v>
      </c>
    </row>
    <row r="25" spans="1:30" ht="12.75">
      <c r="A25" s="24"/>
      <c r="AD25" s="14"/>
    </row>
    <row r="26" spans="2:30" ht="12.75">
      <c r="B26" s="9" t="s">
        <v>24</v>
      </c>
      <c r="C26" s="9"/>
      <c r="D26" s="9"/>
      <c r="F26" s="9" t="s">
        <v>32</v>
      </c>
      <c r="O26" s="9" t="s">
        <v>19</v>
      </c>
      <c r="P26" s="3">
        <v>22</v>
      </c>
      <c r="AB26" s="41"/>
      <c r="AC26" s="41"/>
      <c r="AD26" s="9"/>
    </row>
    <row r="27" spans="28:30" ht="13.5" thickBot="1">
      <c r="AB27" s="41"/>
      <c r="AC27" s="43"/>
      <c r="AD27" s="9"/>
    </row>
    <row r="28" spans="2:30" ht="12.75">
      <c r="B28" s="9"/>
      <c r="D28" s="16"/>
      <c r="F28" s="15"/>
      <c r="H28" s="9"/>
      <c r="L28" s="15"/>
      <c r="M28" s="9"/>
      <c r="N28" s="9"/>
      <c r="AB28" s="41"/>
      <c r="AC28" s="41"/>
      <c r="AD28" s="9"/>
    </row>
    <row r="29" spans="3:14" ht="12.75">
      <c r="C29" s="15"/>
      <c r="D29" s="15"/>
      <c r="G29" s="16"/>
      <c r="I29" s="15"/>
      <c r="L29" s="15"/>
      <c r="N29" s="24"/>
    </row>
    <row r="30" spans="2:17" ht="12.75">
      <c r="B30" s="33"/>
      <c r="C30" s="19"/>
      <c r="D30" s="20"/>
      <c r="E30" s="21"/>
      <c r="F30" s="35"/>
      <c r="G30" s="19"/>
      <c r="I30" s="15"/>
      <c r="L30" s="15"/>
      <c r="O30" s="9"/>
      <c r="Q30" s="3"/>
    </row>
    <row r="31" spans="9:12" ht="12.75">
      <c r="I31" s="15"/>
      <c r="K31" s="15"/>
      <c r="L31" s="15"/>
    </row>
    <row r="32" spans="9:12" ht="12.75">
      <c r="I32" s="15"/>
      <c r="L32" s="15"/>
    </row>
    <row r="33" spans="9:12" ht="12.75">
      <c r="I33" s="15"/>
      <c r="L33" s="15"/>
    </row>
    <row r="34" spans="2:12" ht="12.75">
      <c r="B34" s="2"/>
      <c r="C34" s="2"/>
      <c r="D34" s="2"/>
      <c r="E34" s="2"/>
      <c r="F34" s="2"/>
      <c r="G34" s="2"/>
      <c r="H34" s="2"/>
      <c r="I34" s="15"/>
      <c r="L34" s="15"/>
    </row>
    <row r="35" spans="2:14" ht="12.75">
      <c r="B35" s="2"/>
      <c r="C35" s="2"/>
      <c r="D35" s="2"/>
      <c r="E35" s="2"/>
      <c r="F35" s="2"/>
      <c r="G35" s="2"/>
      <c r="H35" s="2"/>
      <c r="L35" s="1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55" spans="24:29" ht="12.75">
      <c r="X55" s="42"/>
      <c r="Y55" s="42"/>
      <c r="Z55" s="42"/>
      <c r="AA55" s="42"/>
      <c r="AB55" s="42"/>
      <c r="AC55" s="42"/>
    </row>
    <row r="56" spans="24:29" ht="12.75">
      <c r="X56" s="42"/>
      <c r="Y56" s="42"/>
      <c r="Z56" s="42"/>
      <c r="AA56" s="42"/>
      <c r="AB56" s="42"/>
      <c r="AC56" s="42"/>
    </row>
    <row r="57" spans="24:29" ht="12.75">
      <c r="X57" s="42"/>
      <c r="Y57" s="42"/>
      <c r="Z57" s="42"/>
      <c r="AA57" s="42"/>
      <c r="AB57" s="42"/>
      <c r="AC57" s="42"/>
    </row>
    <row r="64" spans="1:12" ht="12.75">
      <c r="A64" t="s">
        <v>10</v>
      </c>
      <c r="C64" s="15">
        <v>186.1</v>
      </c>
      <c r="D64" s="15"/>
      <c r="E64">
        <v>17.8</v>
      </c>
      <c r="G64" s="16"/>
      <c r="I64" s="15">
        <v>40</v>
      </c>
      <c r="J64">
        <v>11.4</v>
      </c>
      <c r="L64" s="15">
        <f>J64*I64</f>
        <v>456</v>
      </c>
    </row>
    <row r="65" spans="1:12" ht="12.75">
      <c r="A65" t="s">
        <v>6</v>
      </c>
      <c r="C65" s="15">
        <v>193.6</v>
      </c>
      <c r="D65" s="15"/>
      <c r="E65">
        <v>17.8</v>
      </c>
      <c r="G65" s="16"/>
      <c r="I65" s="15">
        <v>5</v>
      </c>
      <c r="J65">
        <v>12.5</v>
      </c>
      <c r="L65" s="15">
        <f>J65*I65</f>
        <v>62.5</v>
      </c>
    </row>
    <row r="66" spans="1:15" ht="12.75">
      <c r="A66" t="s">
        <v>7</v>
      </c>
      <c r="C66" s="15">
        <v>185.5</v>
      </c>
      <c r="D66" s="15"/>
      <c r="E66">
        <v>12.1</v>
      </c>
      <c r="G66" s="16"/>
      <c r="I66" s="15">
        <v>3</v>
      </c>
      <c r="J66">
        <v>6.6</v>
      </c>
      <c r="L66" s="15">
        <f>J66*I66</f>
        <v>19.799999999999997</v>
      </c>
      <c r="O66" t="s">
        <v>13</v>
      </c>
    </row>
    <row r="67" spans="1:15" ht="12.75">
      <c r="A67" t="s">
        <v>8</v>
      </c>
      <c r="C67" s="15">
        <v>179.1</v>
      </c>
      <c r="D67" s="15"/>
      <c r="E67">
        <v>12.1</v>
      </c>
      <c r="G67" s="16"/>
      <c r="I67" s="15">
        <v>1</v>
      </c>
      <c r="J67">
        <v>5.9</v>
      </c>
      <c r="L67" s="15">
        <f>J67*I67</f>
        <v>5.9</v>
      </c>
      <c r="O67" t="s">
        <v>14</v>
      </c>
    </row>
    <row r="68" spans="1:15" ht="12.75">
      <c r="A68" t="s">
        <v>11</v>
      </c>
      <c r="C68" s="15">
        <v>170.5</v>
      </c>
      <c r="D68" s="15"/>
      <c r="E68">
        <v>12.1</v>
      </c>
      <c r="G68" s="16"/>
      <c r="I68" s="15">
        <v>1</v>
      </c>
      <c r="J68">
        <v>14.5</v>
      </c>
      <c r="L68" s="15">
        <f>J68*I68</f>
        <v>14.5</v>
      </c>
      <c r="O68" t="s">
        <v>18</v>
      </c>
    </row>
    <row r="69" spans="1:12" ht="12.75">
      <c r="A69" t="s">
        <v>12</v>
      </c>
      <c r="C69" s="15">
        <v>179</v>
      </c>
      <c r="D69" s="15"/>
      <c r="E69">
        <v>12.1</v>
      </c>
      <c r="G69" s="16"/>
      <c r="I69" s="15">
        <v>39</v>
      </c>
      <c r="J69">
        <v>11.1</v>
      </c>
      <c r="L69" s="15">
        <f aca="true" t="shared" si="2" ref="L69:L74">J69*I69</f>
        <v>432.9</v>
      </c>
    </row>
    <row r="70" spans="3:17" ht="12.75">
      <c r="C70" s="19">
        <f>SUM(C64:C69)</f>
        <v>1093.8000000000002</v>
      </c>
      <c r="D70" s="20"/>
      <c r="E70" s="21">
        <f>SUM(E64:E69)</f>
        <v>84</v>
      </c>
      <c r="F70" s="22"/>
      <c r="G70" s="19"/>
      <c r="I70" s="15">
        <v>5</v>
      </c>
      <c r="J70">
        <v>12.2</v>
      </c>
      <c r="L70" s="15">
        <f t="shared" si="2"/>
        <v>61</v>
      </c>
      <c r="O70" s="9"/>
      <c r="Q70" s="3"/>
    </row>
    <row r="71" spans="9:12" ht="12.75">
      <c r="I71" s="15">
        <v>4</v>
      </c>
      <c r="J71">
        <v>3.3</v>
      </c>
      <c r="K71" s="15"/>
      <c r="L71" s="15">
        <f t="shared" si="2"/>
        <v>13.2</v>
      </c>
    </row>
    <row r="72" spans="9:15" ht="12.75">
      <c r="I72" s="15">
        <v>2</v>
      </c>
      <c r="J72">
        <v>9.5</v>
      </c>
      <c r="L72" s="15">
        <f t="shared" si="2"/>
        <v>19</v>
      </c>
      <c r="O72" t="s">
        <v>15</v>
      </c>
    </row>
    <row r="73" spans="9:15" ht="12.75">
      <c r="I73" s="15">
        <v>1</v>
      </c>
      <c r="J73">
        <v>6.3</v>
      </c>
      <c r="L73" s="15">
        <f t="shared" si="2"/>
        <v>6.3</v>
      </c>
      <c r="O73" t="s">
        <v>16</v>
      </c>
    </row>
    <row r="74" spans="2:15" ht="12.75">
      <c r="B74" s="2"/>
      <c r="C74" s="2"/>
      <c r="D74" s="2"/>
      <c r="E74" s="2"/>
      <c r="F74" s="2"/>
      <c r="G74" s="2"/>
      <c r="H74" s="2"/>
      <c r="I74" s="15">
        <v>1</v>
      </c>
      <c r="J74">
        <v>2.7</v>
      </c>
      <c r="L74" s="15">
        <f t="shared" si="2"/>
        <v>2.7</v>
      </c>
      <c r="O74" t="s">
        <v>17</v>
      </c>
    </row>
    <row r="75" spans="2:14" ht="12.75">
      <c r="B75" s="2"/>
      <c r="C75" s="2"/>
      <c r="D75" s="2"/>
      <c r="E75" s="2"/>
      <c r="F75" s="2"/>
      <c r="G75" s="2"/>
      <c r="H75" s="2"/>
      <c r="I75">
        <f>SUM(I64:I74)</f>
        <v>102</v>
      </c>
      <c r="L75" s="12">
        <f>SUM(L64:L74)</f>
        <v>1093.8</v>
      </c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sheetProtection/>
  <mergeCells count="1">
    <mergeCell ref="U11:Z11"/>
  </mergeCells>
  <printOptions gridLines="1"/>
  <pageMargins left="0" right="0" top="0.3937007874015748" bottom="0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2015-12-07T12:21:58Z</cp:lastPrinted>
  <dcterms:created xsi:type="dcterms:W3CDTF">2006-10-30T11:00:26Z</dcterms:created>
  <dcterms:modified xsi:type="dcterms:W3CDTF">2016-01-11T12:33:27Z</dcterms:modified>
  <cp:category/>
  <cp:version/>
  <cp:contentType/>
  <cp:contentStatus/>
</cp:coreProperties>
</file>