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<sst xmlns="http://schemas.openxmlformats.org/spreadsheetml/2006/main" count="60" uniqueCount="20">
  <si>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обед</t>
  </si>
  <si>
    <t>рейсы</t>
  </si>
  <si>
    <t>гараж</t>
  </si>
  <si>
    <t>марш.</t>
  </si>
  <si>
    <t>вр.</t>
  </si>
  <si>
    <t>лин.</t>
  </si>
  <si>
    <t>возвр.</t>
  </si>
  <si>
    <t>1.Областной роддом</t>
  </si>
  <si>
    <t>повседневное</t>
  </si>
  <si>
    <t>Быткомбинат</t>
  </si>
  <si>
    <t>Площадка</t>
  </si>
  <si>
    <t>Трампарк</t>
  </si>
  <si>
    <t>мкрн. Левобережный</t>
  </si>
  <si>
    <t>2.Областной роддом</t>
  </si>
  <si>
    <t>cход</t>
  </si>
  <si>
    <t>3.Областной роддом</t>
  </si>
  <si>
    <t>ул.Гастелло</t>
  </si>
  <si>
    <t>4.Областной роддом</t>
  </si>
  <si>
    <t>с 26.05.2017г.</t>
  </si>
  <si>
    <t xml:space="preserve">  Маршрут № 5 " Областной роддом  - мкр. Левобережный"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</si>
</sst>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mm]:ss"/>
    <numFmt numFmtId="173" formatCode="0.0"/>
    <numFmt numFmtId="174" formatCode="h:mm;@"/>
    <numFmt numFmtId="175" formatCode="[h]:mm"/>
  </numFmts>
  <fonts count="44">
    <font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4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6" fillId="0" borderId="0" xfId="0" applyNumberFormat="1" applyFont="1" applyAlignment="1">
      <alignment/>
    </xf>
    <xf numFmtId="20" fontId="7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0" fontId="0" fillId="0" borderId="0" xfId="0" applyNumberFormat="1" applyFill="1" applyAlignment="1">
      <alignment/>
    </xf>
    <xf numFmtId="20" fontId="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20" fontId="4" fillId="0" borderId="0" xfId="0" applyNumberFormat="1" applyFont="1" applyFill="1" applyAlignment="1">
      <alignment/>
    </xf>
    <xf numFmtId="20" fontId="1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73" fontId="4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20" fontId="4" fillId="0" borderId="11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20" fontId="4" fillId="0" borderId="12" xfId="0" applyNumberFormat="1" applyFont="1" applyBorder="1" applyAlignment="1">
      <alignment/>
    </xf>
    <xf numFmtId="173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left"/>
    </xf>
    <xf numFmtId="20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left"/>
    </xf>
    <xf numFmtId="20" fontId="4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20" fontId="4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Border="1" applyAlignment="1">
      <alignment/>
    </xf>
    <xf numFmtId="20" fontId="0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20" fontId="8" fillId="0" borderId="0" xfId="0" applyNumberFormat="1" applyFont="1" applyFill="1" applyAlignment="1">
      <alignment horizontal="center"/>
    </xf>
    <xf numFmtId="20" fontId="9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 horizontal="left"/>
    </xf>
    <xf numFmtId="20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20" fontId="4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20" fontId="9" fillId="0" borderId="0" xfId="0" applyNumberFormat="1" applyFont="1" applyFill="1" applyAlignment="1">
      <alignment horizontal="center"/>
    </xf>
    <xf numFmtId="20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1"/>
  <sheetViews>
    <sheetView tabSelected="1" zoomScale="90" zoomScaleNormal="90" zoomScalePageLayoutView="0" workbookViewId="0" topLeftCell="A1">
      <selection activeCell="P58" sqref="P58"/>
    </sheetView>
  </sheetViews>
  <sheetFormatPr defaultColWidth="8.875" defaultRowHeight="12.75"/>
  <cols>
    <col min="1" max="1" width="7.00390625" style="1" customWidth="1"/>
    <col min="2" max="2" width="6.375" style="1" customWidth="1"/>
    <col min="3" max="3" width="5.875" style="1" customWidth="1"/>
    <col min="4" max="4" width="6.125" style="1" customWidth="1"/>
    <col min="5" max="5" width="5.75390625" style="1" customWidth="1"/>
    <col min="6" max="7" width="5.875" style="1" customWidth="1"/>
    <col min="8" max="9" width="5.75390625" style="1" customWidth="1"/>
    <col min="10" max="11" width="6.00390625" style="1" customWidth="1"/>
    <col min="12" max="12" width="5.25390625" style="1" customWidth="1"/>
    <col min="13" max="13" width="4.625" style="3" customWidth="1"/>
    <col min="14" max="14" width="21.625" style="6" customWidth="1"/>
    <col min="15" max="15" width="4.625" style="3" customWidth="1"/>
    <col min="16" max="17" width="5.75390625" style="1" customWidth="1"/>
    <col min="18" max="19" width="5.875" style="1" customWidth="1"/>
    <col min="20" max="22" width="6.00390625" style="1" bestFit="1" customWidth="1"/>
    <col min="23" max="27" width="5.875" style="1" customWidth="1"/>
    <col min="28" max="28" width="6.875" style="2" customWidth="1"/>
    <col min="29" max="29" width="6.375" style="2" customWidth="1"/>
    <col min="30" max="30" width="5.875" style="2" customWidth="1"/>
    <col min="31" max="31" width="5.125" style="1" customWidth="1"/>
    <col min="32" max="32" width="6.125" style="1" customWidth="1"/>
    <col min="33" max="33" width="5.125" style="1" customWidth="1"/>
    <col min="34" max="34" width="5.75390625" style="1" customWidth="1"/>
    <col min="35" max="35" width="6.125" style="1" customWidth="1"/>
    <col min="36" max="36" width="6.625" style="1" customWidth="1"/>
    <col min="37" max="16384" width="8.875" style="1" customWidth="1"/>
  </cols>
  <sheetData>
    <row r="1" spans="2:30" ht="12.75">
      <c r="B1" s="25"/>
      <c r="C1" s="25"/>
      <c r="D1" s="25"/>
      <c r="E1" s="25"/>
      <c r="F1" s="25"/>
      <c r="G1" s="25"/>
      <c r="H1" s="25"/>
      <c r="J1" s="25"/>
      <c r="K1" s="25"/>
      <c r="L1" s="25"/>
      <c r="M1" s="25"/>
      <c r="N1" s="3"/>
      <c r="O1" s="55"/>
      <c r="P1" s="3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55"/>
    </row>
    <row r="2" spans="2:30" ht="12.75">
      <c r="B2" s="25"/>
      <c r="C2" s="25"/>
      <c r="D2" s="25"/>
      <c r="E2" s="25"/>
      <c r="F2" s="25"/>
      <c r="G2" s="25"/>
      <c r="H2" s="25"/>
      <c r="J2" s="25"/>
      <c r="K2" s="25"/>
      <c r="L2" s="25"/>
      <c r="M2" s="25"/>
      <c r="N2" s="3"/>
      <c r="O2" s="55"/>
      <c r="P2" s="3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5"/>
    </row>
    <row r="3" spans="2:30" ht="12.75">
      <c r="B3" s="25"/>
      <c r="C3" s="25"/>
      <c r="D3" s="25"/>
      <c r="E3" s="25"/>
      <c r="F3" s="25"/>
      <c r="G3" s="25"/>
      <c r="H3" s="25"/>
      <c r="J3" s="25"/>
      <c r="K3" s="25"/>
      <c r="L3" s="25"/>
      <c r="M3" s="25"/>
      <c r="N3" s="3"/>
      <c r="O3" s="55"/>
      <c r="P3" s="3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55"/>
    </row>
    <row r="4" spans="2:30" ht="12.75">
      <c r="B4" s="25"/>
      <c r="C4" s="25"/>
      <c r="D4" s="25"/>
      <c r="E4" s="25"/>
      <c r="F4" s="25"/>
      <c r="G4" s="25"/>
      <c r="H4" s="25"/>
      <c r="J4" s="25"/>
      <c r="K4" s="25"/>
      <c r="L4" s="25"/>
      <c r="M4" s="25"/>
      <c r="N4" s="3"/>
      <c r="O4" s="55"/>
      <c r="P4" s="3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55"/>
    </row>
    <row r="5" spans="2:30" ht="12.75">
      <c r="B5" s="25"/>
      <c r="C5" s="25"/>
      <c r="D5" s="25"/>
      <c r="E5" s="25"/>
      <c r="F5" s="25"/>
      <c r="G5" s="25"/>
      <c r="H5" s="25"/>
      <c r="J5" s="25"/>
      <c r="K5" s="25"/>
      <c r="L5" s="25"/>
      <c r="M5" s="25"/>
      <c r="N5" s="3"/>
      <c r="O5" s="55"/>
      <c r="P5" s="3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55"/>
    </row>
    <row r="6" spans="2:30" ht="12.75">
      <c r="B6" s="25"/>
      <c r="C6" s="25"/>
      <c r="D6" s="25"/>
      <c r="E6" s="25"/>
      <c r="F6" s="25"/>
      <c r="G6" s="25"/>
      <c r="H6" s="25"/>
      <c r="J6" s="25"/>
      <c r="K6" s="25"/>
      <c r="L6" s="25"/>
      <c r="M6" s="25"/>
      <c r="N6" s="3"/>
      <c r="O6" s="55"/>
      <c r="P6" s="3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55"/>
    </row>
    <row r="7" ht="15" customHeight="1"/>
    <row r="8" spans="8:21" ht="12.75" customHeight="1"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8:21" ht="18.75" customHeight="1">
      <c r="H9" s="21" t="s">
        <v>19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7:30" ht="18">
      <c r="G10" s="4"/>
      <c r="H10" s="4"/>
      <c r="I10" s="4"/>
      <c r="J10" s="4"/>
      <c r="K10" s="4"/>
      <c r="L10" s="4"/>
      <c r="M10" s="4"/>
      <c r="N10" s="5" t="s">
        <v>8</v>
      </c>
      <c r="O10" s="75" t="s">
        <v>18</v>
      </c>
      <c r="P10" s="75"/>
      <c r="Q10" s="75"/>
      <c r="R10" s="75"/>
      <c r="S10" s="37"/>
      <c r="T10" s="37"/>
      <c r="U10" s="38"/>
      <c r="V10" s="38"/>
      <c r="W10" s="38"/>
      <c r="X10" s="38"/>
      <c r="Y10" s="38"/>
      <c r="Z10" s="38"/>
      <c r="AA10" s="38"/>
      <c r="AB10" s="39" t="s">
        <v>3</v>
      </c>
      <c r="AC10" s="39" t="s">
        <v>5</v>
      </c>
      <c r="AD10" s="39" t="s">
        <v>6</v>
      </c>
    </row>
    <row r="11" spans="1:31" ht="16.5" customHeight="1" thickBot="1">
      <c r="A11" s="25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9"/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 t="s">
        <v>4</v>
      </c>
      <c r="AC11" s="39" t="s">
        <v>4</v>
      </c>
      <c r="AD11" s="39" t="s">
        <v>2</v>
      </c>
      <c r="AE11" s="7"/>
    </row>
    <row r="12" spans="1:31" ht="12.75">
      <c r="A12" s="70">
        <f>9+9+0.2</f>
        <v>18.2</v>
      </c>
      <c r="D12" s="24">
        <f>E12+112/1440</f>
        <v>0.7874999999999999</v>
      </c>
      <c r="E12" s="24">
        <f>F12+112/1440</f>
        <v>0.7097222222222221</v>
      </c>
      <c r="F12" s="24">
        <f>G12+112/1440</f>
        <v>0.6319444444444444</v>
      </c>
      <c r="G12" s="24">
        <f>H12+112/1440</f>
        <v>0.5541666666666667</v>
      </c>
      <c r="H12" s="24">
        <f>T12+3/1440</f>
        <v>0.47638888888888886</v>
      </c>
      <c r="J12" s="24">
        <f>K12+112/1440</f>
        <v>0.3597222222222222</v>
      </c>
      <c r="K12" s="24">
        <f>Q12+3/1440</f>
        <v>0.28194444444444444</v>
      </c>
      <c r="L12" s="7"/>
      <c r="M12" s="14"/>
      <c r="N12" s="48" t="s">
        <v>7</v>
      </c>
      <c r="O12" s="22">
        <v>11</v>
      </c>
      <c r="P12" s="38"/>
      <c r="Q12" s="38">
        <f>Q13+11/1440</f>
        <v>0.2798611111111111</v>
      </c>
      <c r="R12" s="38">
        <f>R13+11/1440</f>
        <v>0.35763888888888884</v>
      </c>
      <c r="S12" s="29" t="s">
        <v>0</v>
      </c>
      <c r="T12" s="38">
        <f>T13+11/1440</f>
        <v>0.47430555555555554</v>
      </c>
      <c r="U12" s="38">
        <f>U13+11/1440</f>
        <v>0.5520833333333331</v>
      </c>
      <c r="V12" s="38">
        <f>V13+11/1440</f>
        <v>0.6298611111111109</v>
      </c>
      <c r="W12" s="38">
        <f>W13+11/1440</f>
        <v>0.7076388888888886</v>
      </c>
      <c r="X12" s="38">
        <f>X13+11/1440</f>
        <v>0.7854166666666663</v>
      </c>
      <c r="AA12" s="38"/>
      <c r="AB12" s="38"/>
      <c r="AC12" s="38"/>
      <c r="AD12" s="38"/>
      <c r="AE12" s="7"/>
    </row>
    <row r="13" spans="1:31" ht="12.75">
      <c r="A13" s="70"/>
      <c r="D13" s="25">
        <f>D12+11/1440</f>
        <v>0.7951388888888887</v>
      </c>
      <c r="E13" s="25">
        <f>E12+11/1440</f>
        <v>0.717361111111111</v>
      </c>
      <c r="F13" s="25">
        <f>F12+11/1440</f>
        <v>0.6395833333333333</v>
      </c>
      <c r="G13" s="25">
        <f>G12+11/1440</f>
        <v>0.5618055555555556</v>
      </c>
      <c r="H13" s="25">
        <f>H12+11/1440</f>
        <v>0.4840277777777777</v>
      </c>
      <c r="J13" s="25">
        <f>J12+11/1440</f>
        <v>0.3673611111111111</v>
      </c>
      <c r="K13" s="25">
        <f>K12+11/1440</f>
        <v>0.2895833333333333</v>
      </c>
      <c r="L13" s="7"/>
      <c r="M13" s="22">
        <v>11</v>
      </c>
      <c r="N13" s="74" t="s">
        <v>16</v>
      </c>
      <c r="O13" s="22">
        <v>10</v>
      </c>
      <c r="P13" s="38"/>
      <c r="Q13" s="38">
        <f>Q14+10/1440</f>
        <v>0.27222222222222225</v>
      </c>
      <c r="R13" s="38">
        <f>R14+10/1440</f>
        <v>0.35</v>
      </c>
      <c r="S13" s="31">
        <f>T17-J17</f>
        <v>0.04097222222222224</v>
      </c>
      <c r="T13" s="38">
        <f>T14+10/1440</f>
        <v>0.4666666666666667</v>
      </c>
      <c r="U13" s="38">
        <f>U14+10/1440</f>
        <v>0.5444444444444443</v>
      </c>
      <c r="V13" s="38">
        <f>V14+10/1440</f>
        <v>0.622222222222222</v>
      </c>
      <c r="W13" s="38">
        <f>W14+10/1440</f>
        <v>0.6999999999999997</v>
      </c>
      <c r="X13" s="38">
        <f>X14+10/1440</f>
        <v>0.7777777777777775</v>
      </c>
      <c r="AA13" s="38"/>
      <c r="AB13" s="38"/>
      <c r="AC13" s="38"/>
      <c r="AD13" s="38"/>
      <c r="AE13" s="7"/>
    </row>
    <row r="14" spans="1:31" ht="13.5" thickBot="1">
      <c r="A14" s="34"/>
      <c r="D14" s="27">
        <f>D13+10/1440</f>
        <v>0.8020833333333331</v>
      </c>
      <c r="E14" s="27">
        <f>E13+10/1440</f>
        <v>0.7243055555555554</v>
      </c>
      <c r="F14" s="27">
        <f>F13+10/1440</f>
        <v>0.6465277777777777</v>
      </c>
      <c r="G14" s="27">
        <f>G13+10/1440</f>
        <v>0.56875</v>
      </c>
      <c r="H14" s="27">
        <f>H13+10/1440</f>
        <v>0.49097222222222214</v>
      </c>
      <c r="J14" s="27">
        <f>J13+10/1440</f>
        <v>0.3743055555555555</v>
      </c>
      <c r="K14" s="27">
        <f>K13+10/1440</f>
        <v>0.2965277777777777</v>
      </c>
      <c r="L14" s="7"/>
      <c r="M14" s="22">
        <v>10</v>
      </c>
      <c r="N14" s="49" t="s">
        <v>9</v>
      </c>
      <c r="O14" s="22">
        <v>13</v>
      </c>
      <c r="P14" s="38"/>
      <c r="Q14" s="38">
        <f>Q15+13/1440</f>
        <v>0.26527777777777783</v>
      </c>
      <c r="R14" s="38">
        <f>R15+13/1440</f>
        <v>0.34305555555555556</v>
      </c>
      <c r="S14" s="54"/>
      <c r="T14" s="38">
        <f>T15+13/1440</f>
        <v>0.45972222222222225</v>
      </c>
      <c r="U14" s="38">
        <f>U15+13/1440</f>
        <v>0.5374999999999999</v>
      </c>
      <c r="V14" s="38">
        <f>V15+13/1440</f>
        <v>0.6152777777777776</v>
      </c>
      <c r="W14" s="38">
        <f>W15+13/1440</f>
        <v>0.6930555555555553</v>
      </c>
      <c r="X14" s="38">
        <f>X15+13/1440</f>
        <v>0.770833333333333</v>
      </c>
      <c r="AB14" s="2">
        <f>T24-Q21-S13-Q17</f>
        <v>0.6888888888888884</v>
      </c>
      <c r="AC14" s="39">
        <f>V15-S13-P17</f>
        <v>0.3263888888888887</v>
      </c>
      <c r="AD14" s="39">
        <f>T24+1/1440</f>
        <v>1</v>
      </c>
      <c r="AE14" s="7"/>
    </row>
    <row r="15" spans="1:31" ht="13.5" thickBot="1">
      <c r="A15" s="32">
        <f>9*15.9+9*16.2+2.6</f>
        <v>291.5</v>
      </c>
      <c r="D15" s="27">
        <f>D14+13/1440</f>
        <v>0.8111111111111109</v>
      </c>
      <c r="E15" s="27">
        <f>E14+13/1440</f>
        <v>0.7333333333333332</v>
      </c>
      <c r="F15" s="27">
        <f>F14+13/1440</f>
        <v>0.6555555555555554</v>
      </c>
      <c r="G15" s="27">
        <f>G14+13/1440</f>
        <v>0.5777777777777777</v>
      </c>
      <c r="H15" s="27">
        <f>H14+13/1440</f>
        <v>0.49999999999999994</v>
      </c>
      <c r="J15" s="27">
        <f>J14+13/1440</f>
        <v>0.3833333333333333</v>
      </c>
      <c r="K15" s="27">
        <f>K14+13/1440</f>
        <v>0.3055555555555555</v>
      </c>
      <c r="L15" s="7"/>
      <c r="M15" s="22">
        <v>13</v>
      </c>
      <c r="N15" s="49" t="s">
        <v>10</v>
      </c>
      <c r="O15" s="22">
        <v>12</v>
      </c>
      <c r="P15" s="40"/>
      <c r="Q15" s="38">
        <f>Q16+12/1440</f>
        <v>0.25625000000000003</v>
      </c>
      <c r="R15" s="38">
        <f>R16+12/1440</f>
        <v>0.33402777777777776</v>
      </c>
      <c r="T15" s="38">
        <f>T16+12/1440</f>
        <v>0.45069444444444445</v>
      </c>
      <c r="U15" s="38">
        <f>U16+12/1440</f>
        <v>0.5284722222222221</v>
      </c>
      <c r="V15" s="53">
        <f>V16+12/1440</f>
        <v>0.6062499999999998</v>
      </c>
      <c r="W15" s="38">
        <f>W16+12/1440</f>
        <v>0.6840277777777776</v>
      </c>
      <c r="X15" s="38">
        <f>X16+12/1440</f>
        <v>0.7618055555555553</v>
      </c>
      <c r="AA15" s="38"/>
      <c r="AB15" s="39"/>
      <c r="AC15" s="39"/>
      <c r="AD15" s="39"/>
      <c r="AE15" s="7"/>
    </row>
    <row r="16" spans="1:31" ht="13.5" thickBot="1">
      <c r="A16" s="72">
        <f>3+0.3</f>
        <v>3.3</v>
      </c>
      <c r="D16" s="27">
        <f>D15+12/1440</f>
        <v>0.8194444444444442</v>
      </c>
      <c r="E16" s="27">
        <f>E15+12/1440</f>
        <v>0.7416666666666665</v>
      </c>
      <c r="F16" s="27">
        <f>F15+12/1440</f>
        <v>0.6638888888888888</v>
      </c>
      <c r="G16" s="27">
        <f>G15+12/1440</f>
        <v>0.586111111111111</v>
      </c>
      <c r="H16" s="27">
        <f>H15+12/1440</f>
        <v>0.5083333333333333</v>
      </c>
      <c r="I16" s="27"/>
      <c r="J16" s="27">
        <f>J15+12/1440</f>
        <v>0.39166666666666666</v>
      </c>
      <c r="K16" s="27">
        <f>K15+12/1440</f>
        <v>0.3138888888888889</v>
      </c>
      <c r="L16" s="7"/>
      <c r="M16" s="22">
        <v>12</v>
      </c>
      <c r="N16" s="49" t="s">
        <v>11</v>
      </c>
      <c r="O16" s="22">
        <v>7</v>
      </c>
      <c r="Q16" s="42">
        <f>Q17+7/1440</f>
        <v>0.24791666666666667</v>
      </c>
      <c r="R16" s="42">
        <f>R17+7/1440</f>
        <v>0.3256944444444444</v>
      </c>
      <c r="T16" s="42">
        <f>T17+7/1440</f>
        <v>0.4423611111111111</v>
      </c>
      <c r="U16" s="42">
        <f>U17+7/1440</f>
        <v>0.5201388888888888</v>
      </c>
      <c r="V16" s="42">
        <f>V17+7/1440</f>
        <v>0.5979166666666665</v>
      </c>
      <c r="W16" s="42">
        <f>W17+7/1440</f>
        <v>0.6756944444444443</v>
      </c>
      <c r="X16" s="42">
        <f>X17+7/1440</f>
        <v>0.753472222222222</v>
      </c>
      <c r="AA16" s="42"/>
      <c r="AB16" s="39"/>
      <c r="AC16" s="39">
        <f>AD14-Q21-V15</f>
        <v>0.3673611111111109</v>
      </c>
      <c r="AD16" s="39"/>
      <c r="AE16" s="7"/>
    </row>
    <row r="17" spans="1:31" ht="13.5" thickBot="1">
      <c r="A17" s="32">
        <f>SUM(A15:A16)</f>
        <v>294.8</v>
      </c>
      <c r="D17" s="27">
        <f>D16+7/1440</f>
        <v>0.8243055555555553</v>
      </c>
      <c r="E17" s="27">
        <f>E16+7/1440</f>
        <v>0.7465277777777776</v>
      </c>
      <c r="F17" s="27">
        <f>F16+7/1440</f>
        <v>0.6687499999999998</v>
      </c>
      <c r="G17" s="27">
        <f>G16+7/1440</f>
        <v>0.5909722222222221</v>
      </c>
      <c r="H17" s="27">
        <f>H16+7/1440</f>
        <v>0.5131944444444444</v>
      </c>
      <c r="I17" s="27"/>
      <c r="J17" s="27">
        <f>J16+7/1440</f>
        <v>0.39652777777777776</v>
      </c>
      <c r="K17" s="27">
        <f>K16+7/1440</f>
        <v>0.31875</v>
      </c>
      <c r="L17" s="7"/>
      <c r="M17" s="23">
        <v>7</v>
      </c>
      <c r="N17" s="51" t="s">
        <v>12</v>
      </c>
      <c r="O17" s="23"/>
      <c r="P17" s="40">
        <f>Q17-6/1440</f>
        <v>0.23888888888888887</v>
      </c>
      <c r="Q17" s="24">
        <v>0.24305555555555555</v>
      </c>
      <c r="R17" s="24">
        <f>Q17+112/1440</f>
        <v>0.3208333333333333</v>
      </c>
      <c r="T17" s="24">
        <v>0.4375</v>
      </c>
      <c r="U17" s="24">
        <f>T17+112/1440</f>
        <v>0.5152777777777777</v>
      </c>
      <c r="V17" s="24">
        <f>U17+112/1440</f>
        <v>0.5930555555555554</v>
      </c>
      <c r="W17" s="24">
        <f>V17+112/1440</f>
        <v>0.6708333333333332</v>
      </c>
      <c r="X17" s="24">
        <f>W17+112/1440</f>
        <v>0.7486111111111109</v>
      </c>
      <c r="AA17" s="38"/>
      <c r="AB17" s="39"/>
      <c r="AC17" s="39"/>
      <c r="AD17" s="39"/>
      <c r="AE17" s="7"/>
    </row>
    <row r="18" spans="1:31" ht="12.75">
      <c r="A18" s="34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7"/>
      <c r="M18" s="22">
        <f>SUM(M13:M17)</f>
        <v>53</v>
      </c>
      <c r="O18" s="22">
        <f>SUM(O12:O17)</f>
        <v>53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39"/>
      <c r="AD18" s="39"/>
      <c r="AE18" s="7"/>
    </row>
    <row r="19" spans="1:31" ht="13.5" thickBot="1">
      <c r="A19" s="34"/>
      <c r="B19" s="26"/>
      <c r="C19" s="28"/>
      <c r="D19" s="27"/>
      <c r="E19" s="27"/>
      <c r="F19" s="27"/>
      <c r="G19" s="27"/>
      <c r="H19" s="27"/>
      <c r="I19" s="27"/>
      <c r="J19" s="27"/>
      <c r="K19" s="27"/>
      <c r="L19" s="7"/>
      <c r="M19" s="22"/>
      <c r="O19" s="45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39"/>
      <c r="AD19" s="39"/>
      <c r="AE19" s="7"/>
    </row>
    <row r="20" spans="1:31" s="60" customFormat="1" ht="12.75">
      <c r="A20" s="56"/>
      <c r="B20" s="30"/>
      <c r="C20" s="30"/>
      <c r="D20" s="35"/>
      <c r="E20" s="35"/>
      <c r="F20" s="35"/>
      <c r="G20" s="35"/>
      <c r="H20" s="35"/>
      <c r="I20" s="24"/>
      <c r="J20" s="24">
        <f>K20+104/1440</f>
        <v>0.9590277777777777</v>
      </c>
      <c r="K20" s="24">
        <f>R20+3/1440</f>
        <v>0.8868055555555555</v>
      </c>
      <c r="L20" s="57"/>
      <c r="M20" s="14"/>
      <c r="N20" s="48" t="s">
        <v>7</v>
      </c>
      <c r="O20" s="22">
        <v>10</v>
      </c>
      <c r="P20" s="41"/>
      <c r="Q20" s="29" t="s">
        <v>0</v>
      </c>
      <c r="R20" s="38">
        <f>R21+10/1440</f>
        <v>0.8847222222222222</v>
      </c>
      <c r="S20" s="38">
        <f>S21+10/1440</f>
        <v>0.9569444444444444</v>
      </c>
      <c r="T20" s="38"/>
      <c r="U20" s="41"/>
      <c r="V20" s="41"/>
      <c r="W20" s="41"/>
      <c r="X20" s="41"/>
      <c r="Y20" s="41"/>
      <c r="Z20" s="41"/>
      <c r="AA20" s="41"/>
      <c r="AB20" s="44"/>
      <c r="AC20" s="44"/>
      <c r="AD20" s="44"/>
      <c r="AE20" s="57"/>
    </row>
    <row r="21" spans="1:31" s="60" customFormat="1" ht="12.75">
      <c r="A21" s="56"/>
      <c r="B21" s="30"/>
      <c r="C21" s="30"/>
      <c r="D21" s="35"/>
      <c r="E21" s="35"/>
      <c r="F21" s="35"/>
      <c r="G21" s="35"/>
      <c r="H21" s="35"/>
      <c r="I21" s="24"/>
      <c r="J21" s="25">
        <f>J20+10/1440</f>
        <v>0.9659722222222221</v>
      </c>
      <c r="K21" s="25">
        <f>K20+10/1440</f>
        <v>0.8937499999999999</v>
      </c>
      <c r="L21" s="57"/>
      <c r="M21" s="22">
        <v>10</v>
      </c>
      <c r="N21" s="74" t="s">
        <v>16</v>
      </c>
      <c r="O21" s="22">
        <v>9</v>
      </c>
      <c r="P21" s="41"/>
      <c r="Q21" s="31">
        <f>R25-D17</f>
        <v>0.02638888888888924</v>
      </c>
      <c r="R21" s="38">
        <f>R22+9/1440</f>
        <v>0.8777777777777778</v>
      </c>
      <c r="S21" s="38">
        <f>S22+9/1440</f>
        <v>0.95</v>
      </c>
      <c r="T21" s="38"/>
      <c r="U21" s="41"/>
      <c r="V21" s="41"/>
      <c r="W21" s="41"/>
      <c r="X21" s="41"/>
      <c r="Y21" s="41"/>
      <c r="Z21" s="41"/>
      <c r="AA21" s="41"/>
      <c r="AB21" s="44"/>
      <c r="AC21" s="44"/>
      <c r="AD21" s="44"/>
      <c r="AE21" s="57"/>
    </row>
    <row r="22" spans="1:31" s="60" customFormat="1" ht="13.5" thickBot="1">
      <c r="A22" s="61"/>
      <c r="B22" s="30"/>
      <c r="C22" s="30"/>
      <c r="D22" s="35"/>
      <c r="E22" s="30"/>
      <c r="F22" s="30"/>
      <c r="G22" s="30"/>
      <c r="H22" s="30"/>
      <c r="I22" s="27"/>
      <c r="J22" s="27">
        <f>J21+9/1440</f>
        <v>0.9722222222222221</v>
      </c>
      <c r="K22" s="27">
        <f>K21+9/1440</f>
        <v>0.8999999999999999</v>
      </c>
      <c r="L22" s="62"/>
      <c r="M22" s="22">
        <v>9</v>
      </c>
      <c r="N22" s="49" t="s">
        <v>9</v>
      </c>
      <c r="O22" s="22">
        <v>12</v>
      </c>
      <c r="P22" s="41"/>
      <c r="Q22" s="54"/>
      <c r="R22" s="38">
        <f>R23+12/1440</f>
        <v>0.8715277777777778</v>
      </c>
      <c r="S22" s="38">
        <f>S23+12/1440</f>
        <v>0.94375</v>
      </c>
      <c r="T22" s="38"/>
      <c r="U22" s="41"/>
      <c r="V22" s="41"/>
      <c r="W22" s="41"/>
      <c r="X22" s="41"/>
      <c r="Y22" s="41"/>
      <c r="Z22" s="41"/>
      <c r="AA22" s="63"/>
      <c r="AB22" s="44"/>
      <c r="AC22" s="44"/>
      <c r="AD22" s="44"/>
      <c r="AE22" s="57"/>
    </row>
    <row r="23" spans="1:31" s="60" customFormat="1" ht="12.75">
      <c r="A23" s="61"/>
      <c r="B23" s="30"/>
      <c r="C23" s="30"/>
      <c r="D23" s="35"/>
      <c r="E23" s="30"/>
      <c r="F23" s="30"/>
      <c r="G23" s="30"/>
      <c r="H23" s="30"/>
      <c r="I23" s="27"/>
      <c r="J23" s="27">
        <f>J22+12/1440</f>
        <v>0.9805555555555554</v>
      </c>
      <c r="K23" s="27">
        <f>K22+12/1440</f>
        <v>0.9083333333333332</v>
      </c>
      <c r="L23" s="57"/>
      <c r="M23" s="22">
        <v>12</v>
      </c>
      <c r="N23" s="49" t="s">
        <v>10</v>
      </c>
      <c r="O23" s="22">
        <v>12</v>
      </c>
      <c r="P23" s="41"/>
      <c r="Q23" s="1"/>
      <c r="R23" s="38">
        <f>R24+12/1440</f>
        <v>0.8631944444444445</v>
      </c>
      <c r="S23" s="38">
        <f>S24+12/1440</f>
        <v>0.9354166666666667</v>
      </c>
      <c r="T23" s="38"/>
      <c r="U23" s="41"/>
      <c r="V23" s="41"/>
      <c r="W23" s="41"/>
      <c r="X23" s="41"/>
      <c r="Y23" s="41"/>
      <c r="Z23" s="41"/>
      <c r="AA23" s="46"/>
      <c r="AB23" s="44"/>
      <c r="AC23" s="44"/>
      <c r="AD23" s="44"/>
      <c r="AE23" s="57"/>
    </row>
    <row r="24" spans="1:31" s="60" customFormat="1" ht="12.75">
      <c r="A24" s="56"/>
      <c r="B24" s="30"/>
      <c r="C24" s="30"/>
      <c r="D24" s="30"/>
      <c r="E24" s="30"/>
      <c r="F24" s="30"/>
      <c r="G24" s="30"/>
      <c r="I24" s="27"/>
      <c r="J24" s="27">
        <f>J23+12/1440</f>
        <v>0.9888888888888887</v>
      </c>
      <c r="K24" s="27">
        <f>K23+12/1440</f>
        <v>0.9166666666666665</v>
      </c>
      <c r="L24" s="57"/>
      <c r="M24" s="22">
        <v>12</v>
      </c>
      <c r="N24" s="49" t="s">
        <v>11</v>
      </c>
      <c r="O24" s="22">
        <v>6</v>
      </c>
      <c r="P24" s="46"/>
      <c r="Q24" s="1"/>
      <c r="R24" s="42">
        <f>R25+6/1440</f>
        <v>0.8548611111111112</v>
      </c>
      <c r="S24" s="42">
        <f>S25+6/1440</f>
        <v>0.9270833333333334</v>
      </c>
      <c r="T24" s="42">
        <f>T25+6/1440</f>
        <v>0.9993055555555556</v>
      </c>
      <c r="U24" s="69" t="s">
        <v>14</v>
      </c>
      <c r="V24" s="43"/>
      <c r="W24" s="43"/>
      <c r="X24" s="41"/>
      <c r="Y24" s="43"/>
      <c r="Z24" s="43"/>
      <c r="AA24" s="43"/>
      <c r="AB24" s="44"/>
      <c r="AC24" s="44"/>
      <c r="AD24" s="44"/>
      <c r="AE24" s="57"/>
    </row>
    <row r="25" spans="1:31" s="60" customFormat="1" ht="13.5" thickBot="1">
      <c r="A25" s="56"/>
      <c r="B25" s="33"/>
      <c r="C25" s="33"/>
      <c r="D25" s="30"/>
      <c r="E25" s="33"/>
      <c r="F25" s="30"/>
      <c r="G25" s="30"/>
      <c r="H25" s="30"/>
      <c r="I25" s="27"/>
      <c r="J25" s="27">
        <f>J24+6/1440</f>
        <v>0.9930555555555554</v>
      </c>
      <c r="K25" s="27">
        <f>K24+6/1440</f>
        <v>0.9208333333333332</v>
      </c>
      <c r="L25" s="57"/>
      <c r="M25" s="23">
        <v>6</v>
      </c>
      <c r="N25" s="51" t="s">
        <v>12</v>
      </c>
      <c r="O25" s="23"/>
      <c r="P25" s="41"/>
      <c r="Q25" s="1"/>
      <c r="R25" s="24">
        <v>0.8506944444444445</v>
      </c>
      <c r="S25" s="35">
        <f>R25+104/1440</f>
        <v>0.9229166666666667</v>
      </c>
      <c r="T25" s="35">
        <f>S25+104/1440</f>
        <v>0.9951388888888889</v>
      </c>
      <c r="U25" s="35"/>
      <c r="V25" s="35"/>
      <c r="W25" s="50"/>
      <c r="X25" s="35"/>
      <c r="Y25" s="41"/>
      <c r="Z25" s="41"/>
      <c r="AA25" s="41"/>
      <c r="AB25" s="44"/>
      <c r="AC25" s="44"/>
      <c r="AD25" s="44"/>
      <c r="AE25" s="57"/>
    </row>
    <row r="26" spans="1:31" s="60" customFormat="1" ht="15" customHeight="1">
      <c r="A26" s="56"/>
      <c r="B26" s="33"/>
      <c r="C26" s="33"/>
      <c r="D26" s="30"/>
      <c r="E26" s="33"/>
      <c r="F26" s="30"/>
      <c r="G26" s="30"/>
      <c r="H26" s="30"/>
      <c r="I26" s="30"/>
      <c r="J26" s="30"/>
      <c r="K26" s="30"/>
      <c r="L26" s="57"/>
      <c r="M26" s="22">
        <f>SUM(M21:M25)</f>
        <v>49</v>
      </c>
      <c r="N26" s="33"/>
      <c r="O26" s="22">
        <f>SUM(O20:O25)</f>
        <v>49</v>
      </c>
      <c r="P26" s="41"/>
      <c r="Q26" s="41"/>
      <c r="R26" s="44"/>
      <c r="S26" s="41"/>
      <c r="T26" s="41"/>
      <c r="U26" s="44"/>
      <c r="V26" s="41"/>
      <c r="W26" s="44"/>
      <c r="X26" s="41"/>
      <c r="Y26" s="41"/>
      <c r="Z26" s="41"/>
      <c r="AA26" s="41"/>
      <c r="AB26" s="44"/>
      <c r="AC26" s="44"/>
      <c r="AD26" s="44"/>
      <c r="AE26" s="57"/>
    </row>
    <row r="27" spans="1:31" s="60" customFormat="1" ht="15" customHeight="1">
      <c r="A27" s="56"/>
      <c r="B27" s="64"/>
      <c r="C27" s="64"/>
      <c r="D27" s="30"/>
      <c r="E27" s="30"/>
      <c r="F27" s="30"/>
      <c r="G27" s="30"/>
      <c r="H27" s="30"/>
      <c r="I27" s="30"/>
      <c r="J27" s="30"/>
      <c r="K27" s="30"/>
      <c r="L27" s="57"/>
      <c r="M27" s="58"/>
      <c r="N27" s="33"/>
      <c r="O27" s="59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4"/>
      <c r="AC27" s="44"/>
      <c r="AD27" s="44"/>
      <c r="AE27" s="57"/>
    </row>
    <row r="28" spans="1:31" s="60" customFormat="1" ht="15" customHeight="1" thickBot="1">
      <c r="A28" s="56"/>
      <c r="B28" s="64"/>
      <c r="C28" s="64"/>
      <c r="D28" s="30"/>
      <c r="E28" s="30"/>
      <c r="F28" s="30"/>
      <c r="G28" s="30"/>
      <c r="H28" s="30"/>
      <c r="I28" s="30"/>
      <c r="J28" s="30"/>
      <c r="K28" s="30"/>
      <c r="L28" s="57"/>
      <c r="M28" s="58"/>
      <c r="N28" s="33"/>
      <c r="O28" s="59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4"/>
      <c r="AC28" s="44"/>
      <c r="AD28" s="44"/>
      <c r="AE28" s="57"/>
    </row>
    <row r="29" spans="1:31" s="60" customFormat="1" ht="12.75">
      <c r="A29" s="56">
        <f>12+0.2</f>
        <v>12.2</v>
      </c>
      <c r="B29" s="30"/>
      <c r="C29" s="24"/>
      <c r="D29" s="24">
        <f>E29+112/1440</f>
        <v>0.7680555555555555</v>
      </c>
      <c r="E29" s="24">
        <v>0.6902777777777778</v>
      </c>
      <c r="F29" s="29" t="s">
        <v>0</v>
      </c>
      <c r="G29" s="24">
        <f>U29+3/1440</f>
        <v>0.573611111111111</v>
      </c>
      <c r="H29" s="24"/>
      <c r="I29" s="24">
        <f>J29+112/1440</f>
        <v>0.45694444444444443</v>
      </c>
      <c r="J29" s="24">
        <f>K29+112/1440</f>
        <v>0.37916666666666665</v>
      </c>
      <c r="K29" s="24">
        <f>Q29+3/1440</f>
        <v>0.3013888888888889</v>
      </c>
      <c r="M29" s="65"/>
      <c r="N29" s="14" t="s">
        <v>13</v>
      </c>
      <c r="O29" s="66">
        <v>3.2</v>
      </c>
      <c r="P29" s="38"/>
      <c r="Q29" s="38">
        <f>Q30+11/1440</f>
        <v>0.29930555555555555</v>
      </c>
      <c r="R29" s="38">
        <f>R30+11/1440</f>
        <v>0.3770833333333333</v>
      </c>
      <c r="S29" s="38">
        <f>S30+11/1440</f>
        <v>0.4548611111111111</v>
      </c>
      <c r="T29" s="29" t="s">
        <v>0</v>
      </c>
      <c r="U29" s="38">
        <f>U30+11/1440</f>
        <v>0.5715277777777776</v>
      </c>
      <c r="V29" s="38">
        <f>V30+11/1440</f>
        <v>0.6493055555555555</v>
      </c>
      <c r="W29" s="38"/>
      <c r="X29" s="38">
        <f>X30+11/1440</f>
        <v>0.7659722222222219</v>
      </c>
      <c r="Y29" s="38"/>
      <c r="AB29" s="44">
        <f>Y33-T30-Q34-F30</f>
        <v>0.4673611111111108</v>
      </c>
      <c r="AC29" s="44">
        <f>AD29-T30-P34-F30</f>
        <v>0.472222222222222</v>
      </c>
      <c r="AD29" s="44">
        <f>Y33+1/1440</f>
        <v>0.8124999999999998</v>
      </c>
      <c r="AE29" s="57"/>
    </row>
    <row r="30" spans="1:31" s="60" customFormat="1" ht="12.75">
      <c r="A30" s="61"/>
      <c r="B30" s="30"/>
      <c r="C30" s="25"/>
      <c r="D30" s="25">
        <f>D29+11/1440</f>
        <v>0.7756944444444444</v>
      </c>
      <c r="E30" s="25">
        <f>E29+11/1440</f>
        <v>0.6979166666666666</v>
      </c>
      <c r="F30" s="31">
        <f>E29-V29</f>
        <v>0.0409722222222223</v>
      </c>
      <c r="G30" s="25">
        <f>G29+11/1440</f>
        <v>0.5812499999999998</v>
      </c>
      <c r="H30" s="25"/>
      <c r="I30" s="25">
        <f>I29+11/1440</f>
        <v>0.4645833333333333</v>
      </c>
      <c r="J30" s="25">
        <f>J29+11/1440</f>
        <v>0.3868055555555555</v>
      </c>
      <c r="K30" s="25">
        <f>K29+11/1440</f>
        <v>0.30902777777777773</v>
      </c>
      <c r="L30" s="35"/>
      <c r="M30" s="65">
        <v>3</v>
      </c>
      <c r="N30" s="15" t="s">
        <v>16</v>
      </c>
      <c r="O30" s="66">
        <v>3.8</v>
      </c>
      <c r="P30" s="38"/>
      <c r="Q30" s="38">
        <f>Q31+10/1440</f>
        <v>0.2916666666666667</v>
      </c>
      <c r="R30" s="38">
        <f>R31+10/1440</f>
        <v>0.36944444444444446</v>
      </c>
      <c r="S30" s="38">
        <f>S31+10/1440</f>
        <v>0.44722222222222224</v>
      </c>
      <c r="T30" s="31">
        <f>U34-I34</f>
        <v>0.04097222222222224</v>
      </c>
      <c r="U30" s="38">
        <f>U31+10/1440</f>
        <v>0.5638888888888888</v>
      </c>
      <c r="V30" s="38">
        <f>V31+10/1440</f>
        <v>0.6416666666666666</v>
      </c>
      <c r="W30" s="38"/>
      <c r="X30" s="38">
        <f>X31+10/1440</f>
        <v>0.7583333333333331</v>
      </c>
      <c r="Y30" s="38"/>
      <c r="Z30" s="38"/>
      <c r="AA30" s="63"/>
      <c r="AB30" s="44"/>
      <c r="AC30" s="44"/>
      <c r="AD30" s="44"/>
      <c r="AE30" s="57"/>
    </row>
    <row r="31" spans="1:31" s="60" customFormat="1" ht="13.5" thickBot="1">
      <c r="A31" s="32">
        <f>6*15.9+6*16.2+2.6</f>
        <v>195.2</v>
      </c>
      <c r="B31" s="30"/>
      <c r="C31" s="27"/>
      <c r="D31" s="27">
        <f>D30+10/1440</f>
        <v>0.7826388888888888</v>
      </c>
      <c r="E31" s="27">
        <f>E30+10/1440</f>
        <v>0.704861111111111</v>
      </c>
      <c r="F31" s="54"/>
      <c r="G31" s="27">
        <f>G30+10/1440</f>
        <v>0.5881944444444442</v>
      </c>
      <c r="H31" s="27"/>
      <c r="I31" s="27">
        <f>I30+10/1440</f>
        <v>0.4715277777777777</v>
      </c>
      <c r="J31" s="27">
        <f>J30+10/1440</f>
        <v>0.39374999999999993</v>
      </c>
      <c r="K31" s="27">
        <f>K30+10/1440</f>
        <v>0.31597222222222215</v>
      </c>
      <c r="M31" s="65">
        <v>3.3</v>
      </c>
      <c r="N31" s="6" t="s">
        <v>9</v>
      </c>
      <c r="O31" s="66">
        <v>3.6</v>
      </c>
      <c r="P31" s="40"/>
      <c r="Q31" s="38">
        <f>Q32+13/1440</f>
        <v>0.28472222222222227</v>
      </c>
      <c r="R31" s="38">
        <f>R32+13/1440</f>
        <v>0.36250000000000004</v>
      </c>
      <c r="S31" s="38">
        <f>S32+13/1440</f>
        <v>0.4402777777777778</v>
      </c>
      <c r="T31" s="54"/>
      <c r="U31" s="38">
        <f>U32+13/1440</f>
        <v>0.5569444444444444</v>
      </c>
      <c r="V31" s="38">
        <f>V32+13/1440</f>
        <v>0.6347222222222222</v>
      </c>
      <c r="W31" s="38"/>
      <c r="X31" s="38">
        <f>X32+13/1440</f>
        <v>0.7513888888888887</v>
      </c>
      <c r="Y31" s="38"/>
      <c r="Z31" s="38"/>
      <c r="AB31" s="44"/>
      <c r="AC31" s="44"/>
      <c r="AD31" s="44"/>
      <c r="AE31" s="57"/>
    </row>
    <row r="32" spans="1:31" s="60" customFormat="1" ht="13.5" thickBot="1">
      <c r="A32" s="72">
        <f>3+0.3</f>
        <v>3.3</v>
      </c>
      <c r="B32" s="30"/>
      <c r="C32" s="27"/>
      <c r="D32" s="27">
        <f>D31+13/1440</f>
        <v>0.7916666666666665</v>
      </c>
      <c r="E32" s="27">
        <f>E31+13/1440</f>
        <v>0.7138888888888888</v>
      </c>
      <c r="F32" s="27"/>
      <c r="G32" s="27">
        <f>G31+13/1440</f>
        <v>0.597222222222222</v>
      </c>
      <c r="H32" s="27"/>
      <c r="I32" s="27">
        <f>I31+13/1440</f>
        <v>0.4805555555555555</v>
      </c>
      <c r="J32" s="27">
        <f>J31+13/1440</f>
        <v>0.40277777777777773</v>
      </c>
      <c r="K32" s="27">
        <f>K31+13/1440</f>
        <v>0.32499999999999996</v>
      </c>
      <c r="L32" s="57"/>
      <c r="M32" s="65">
        <v>3.7</v>
      </c>
      <c r="N32" s="6" t="s">
        <v>10</v>
      </c>
      <c r="O32" s="66">
        <v>3</v>
      </c>
      <c r="P32" s="38"/>
      <c r="Q32" s="38">
        <f>Q33+12/1440</f>
        <v>0.27569444444444446</v>
      </c>
      <c r="R32" s="38">
        <f>R33+12/1440</f>
        <v>0.35347222222222224</v>
      </c>
      <c r="S32" s="38">
        <f>S33+12/1440</f>
        <v>0.43125</v>
      </c>
      <c r="T32" s="38"/>
      <c r="U32" s="38">
        <f>U33+12/1440</f>
        <v>0.5479166666666666</v>
      </c>
      <c r="V32" s="38">
        <f>V33+12/1440</f>
        <v>0.6256944444444444</v>
      </c>
      <c r="W32" s="38"/>
      <c r="X32" s="38">
        <f>X33+12/1440</f>
        <v>0.7423611111111109</v>
      </c>
      <c r="Y32" s="38"/>
      <c r="Z32" s="38"/>
      <c r="AA32" s="41"/>
      <c r="AB32" s="44"/>
      <c r="AC32" s="44"/>
      <c r="AD32" s="44"/>
      <c r="AE32" s="57"/>
    </row>
    <row r="33" spans="1:31" s="60" customFormat="1" ht="12.75">
      <c r="A33" s="32">
        <f>SUM(A31:A32)</f>
        <v>198.5</v>
      </c>
      <c r="B33" s="30"/>
      <c r="C33" s="27"/>
      <c r="D33" s="27">
        <f>D32+12/1440</f>
        <v>0.7999999999999998</v>
      </c>
      <c r="E33" s="27">
        <f>E32+12/1440</f>
        <v>0.7222222222222221</v>
      </c>
      <c r="F33" s="27"/>
      <c r="G33" s="27">
        <f>G32+12/1440</f>
        <v>0.6055555555555553</v>
      </c>
      <c r="H33" s="27"/>
      <c r="I33" s="27">
        <f>I32+12/1440</f>
        <v>0.4888888888888889</v>
      </c>
      <c r="J33" s="27">
        <f>J32+12/1440</f>
        <v>0.4111111111111111</v>
      </c>
      <c r="K33" s="27">
        <f>K32+12/1440</f>
        <v>0.3333333333333333</v>
      </c>
      <c r="L33" s="57"/>
      <c r="M33" s="65">
        <v>3.1</v>
      </c>
      <c r="N33" s="6" t="s">
        <v>11</v>
      </c>
      <c r="O33" s="66">
        <v>2.6</v>
      </c>
      <c r="P33" s="1"/>
      <c r="Q33" s="42">
        <f>Q34+7/1440</f>
        <v>0.2673611111111111</v>
      </c>
      <c r="R33" s="42">
        <f>R34+7/1440</f>
        <v>0.3451388888888889</v>
      </c>
      <c r="S33" s="42">
        <f>S34+7/1440</f>
        <v>0.42291666666666666</v>
      </c>
      <c r="T33" s="42"/>
      <c r="U33" s="42">
        <f>U34+7/1440</f>
        <v>0.5395833333333333</v>
      </c>
      <c r="V33" s="42">
        <f>V34+7/1440</f>
        <v>0.6173611111111111</v>
      </c>
      <c r="W33" s="42"/>
      <c r="X33" s="42">
        <f>X34+7/1440</f>
        <v>0.7340277777777776</v>
      </c>
      <c r="Y33" s="42">
        <f>Y34+7/1440</f>
        <v>0.8118055555555553</v>
      </c>
      <c r="Z33" s="69" t="s">
        <v>14</v>
      </c>
      <c r="AB33" s="44"/>
      <c r="AC33" s="44"/>
      <c r="AD33" s="44"/>
      <c r="AE33" s="57"/>
    </row>
    <row r="34" spans="1:31" s="60" customFormat="1" ht="13.5" thickBot="1">
      <c r="A34" s="56"/>
      <c r="B34" s="46"/>
      <c r="C34" s="27"/>
      <c r="D34" s="27">
        <f>D33+7/1440</f>
        <v>0.8048611111111109</v>
      </c>
      <c r="E34" s="27">
        <f>E33+7/1440</f>
        <v>0.7270833333333332</v>
      </c>
      <c r="F34" s="27"/>
      <c r="G34" s="27">
        <f>G33+7/1440</f>
        <v>0.6104166666666664</v>
      </c>
      <c r="H34" s="27"/>
      <c r="I34" s="27">
        <f>I33+7/1440</f>
        <v>0.49374999999999997</v>
      </c>
      <c r="J34" s="27">
        <f>J33+7/1440</f>
        <v>0.4159722222222222</v>
      </c>
      <c r="K34" s="27">
        <f>K33+7/1440</f>
        <v>0.3381944444444444</v>
      </c>
      <c r="L34" s="57"/>
      <c r="M34" s="52">
        <f>13.1-10.3</f>
        <v>2.799999999999999</v>
      </c>
      <c r="N34" s="3" t="s">
        <v>12</v>
      </c>
      <c r="O34" s="47"/>
      <c r="P34" s="40">
        <f>Q34-6/1440</f>
        <v>0.25833333333333336</v>
      </c>
      <c r="Q34" s="24">
        <v>0.2625</v>
      </c>
      <c r="R34" s="24">
        <f>Q34+112/1440</f>
        <v>0.3402777777777778</v>
      </c>
      <c r="S34" s="24">
        <f>R34+112/1440</f>
        <v>0.41805555555555557</v>
      </c>
      <c r="T34" s="24"/>
      <c r="U34" s="24">
        <v>0.5347222222222222</v>
      </c>
      <c r="V34" s="24">
        <f>U34+112/1440</f>
        <v>0.6125</v>
      </c>
      <c r="W34" s="24"/>
      <c r="X34" s="24">
        <f>E34+3/1440</f>
        <v>0.7291666666666665</v>
      </c>
      <c r="Y34" s="24">
        <f>X34+112/1440</f>
        <v>0.8069444444444442</v>
      </c>
      <c r="Z34" s="24"/>
      <c r="AA34" s="41"/>
      <c r="AB34" s="44"/>
      <c r="AC34" s="44"/>
      <c r="AD34" s="44"/>
      <c r="AE34" s="57"/>
    </row>
    <row r="35" spans="1:31" s="60" customFormat="1" ht="12.75">
      <c r="A35" s="56"/>
      <c r="B35" s="46"/>
      <c r="C35" s="27"/>
      <c r="D35" s="27"/>
      <c r="E35" s="27"/>
      <c r="F35" s="27"/>
      <c r="G35" s="27"/>
      <c r="H35" s="27"/>
      <c r="I35" s="27"/>
      <c r="J35" s="27"/>
      <c r="K35" s="27"/>
      <c r="L35" s="57"/>
      <c r="M35" s="65">
        <f>SUM(M30:M34)</f>
        <v>15.899999999999999</v>
      </c>
      <c r="N35" s="3"/>
      <c r="O35" s="65">
        <f>SUM(O29:O34)</f>
        <v>16.2</v>
      </c>
      <c r="P35" s="40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41"/>
      <c r="AB35" s="44"/>
      <c r="AC35" s="44"/>
      <c r="AD35" s="44"/>
      <c r="AE35" s="57"/>
    </row>
    <row r="36" spans="1:31" s="60" customFormat="1" ht="12.75">
      <c r="A36" s="56"/>
      <c r="B36" s="46"/>
      <c r="C36" s="27"/>
      <c r="D36" s="27"/>
      <c r="E36" s="27"/>
      <c r="F36" s="27"/>
      <c r="G36" s="27"/>
      <c r="H36" s="27"/>
      <c r="I36" s="27"/>
      <c r="J36" s="27"/>
      <c r="K36" s="27"/>
      <c r="L36" s="57"/>
      <c r="M36" s="65"/>
      <c r="N36" s="3"/>
      <c r="O36" s="66"/>
      <c r="P36" s="40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41"/>
      <c r="AB36" s="44"/>
      <c r="AC36" s="44"/>
      <c r="AD36" s="44"/>
      <c r="AE36" s="57"/>
    </row>
    <row r="37" spans="1:31" s="60" customFormat="1" ht="13.5" thickBot="1">
      <c r="A37" s="56"/>
      <c r="B37" s="46"/>
      <c r="C37" s="27"/>
      <c r="D37" s="27"/>
      <c r="E37" s="27"/>
      <c r="F37" s="27"/>
      <c r="G37" s="27"/>
      <c r="H37" s="27"/>
      <c r="I37" s="27"/>
      <c r="J37" s="27"/>
      <c r="K37" s="27"/>
      <c r="L37" s="57"/>
      <c r="M37" s="65"/>
      <c r="N37" s="3"/>
      <c r="O37" s="66"/>
      <c r="P37" s="40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41"/>
      <c r="AB37" s="44"/>
      <c r="AC37" s="44"/>
      <c r="AD37" s="44"/>
      <c r="AE37" s="57"/>
    </row>
    <row r="38" spans="1:31" s="60" customFormat="1" ht="12.75">
      <c r="A38" s="73">
        <f>8+0.8+9</f>
        <v>17.8</v>
      </c>
      <c r="B38" s="46"/>
      <c r="C38" s="24">
        <v>0.8506944444444445</v>
      </c>
      <c r="D38" s="29" t="s">
        <v>0</v>
      </c>
      <c r="E38" s="24">
        <f>F38+112/1440</f>
        <v>0.7486111111111111</v>
      </c>
      <c r="F38" s="24">
        <f>G38+112/1440</f>
        <v>0.6708333333333334</v>
      </c>
      <c r="G38" s="24">
        <f>H38+112/1440</f>
        <v>0.5930555555555557</v>
      </c>
      <c r="H38" s="24">
        <f>T38+3/1440</f>
        <v>0.5152777777777778</v>
      </c>
      <c r="I38" s="1"/>
      <c r="J38" s="24">
        <f>K38+112/1440</f>
        <v>0.3986111111111111</v>
      </c>
      <c r="K38" s="24">
        <f>Q38+3/1440</f>
        <v>0.3208333333333333</v>
      </c>
      <c r="L38" s="7"/>
      <c r="M38" s="14"/>
      <c r="N38" s="48" t="s">
        <v>15</v>
      </c>
      <c r="O38" s="58"/>
      <c r="P38" s="38"/>
      <c r="Q38" s="38">
        <f>Q39+11/1440</f>
        <v>0.31875</v>
      </c>
      <c r="R38" s="38">
        <f>R39+11/1440</f>
        <v>0.39652777777777776</v>
      </c>
      <c r="S38" s="29" t="s">
        <v>0</v>
      </c>
      <c r="T38" s="38">
        <f>T39+11/1440</f>
        <v>0.5131944444444445</v>
      </c>
      <c r="U38" s="38">
        <f>U39+11/1440</f>
        <v>0.5909722222222221</v>
      </c>
      <c r="V38" s="38">
        <f>V39+11/1440</f>
        <v>0.6687499999999998</v>
      </c>
      <c r="W38" s="38">
        <f>W39+11/1440</f>
        <v>0.7465277777777776</v>
      </c>
      <c r="X38" s="38">
        <f>X39+11/1440</f>
        <v>0.8243055555555553</v>
      </c>
      <c r="Z38" s="38"/>
      <c r="AA38" s="38"/>
      <c r="AB38" s="38"/>
      <c r="AC38" s="38"/>
      <c r="AD38" s="38"/>
      <c r="AE38" s="57"/>
    </row>
    <row r="39" spans="1:31" s="60" customFormat="1" ht="12.75">
      <c r="A39" s="32"/>
      <c r="B39" s="46"/>
      <c r="C39" s="25">
        <f>C38+10/1440</f>
        <v>0.857638888888889</v>
      </c>
      <c r="D39" s="31">
        <f>C38-X38</f>
        <v>0.02638888888888924</v>
      </c>
      <c r="E39" s="25">
        <f>E38+11/1440</f>
        <v>0.75625</v>
      </c>
      <c r="F39" s="25">
        <f>F38+11/1440</f>
        <v>0.6784722222222223</v>
      </c>
      <c r="G39" s="25">
        <f>G38+11/1440</f>
        <v>0.6006944444444445</v>
      </c>
      <c r="H39" s="25">
        <f>H38+11/1440</f>
        <v>0.5229166666666667</v>
      </c>
      <c r="I39" s="1"/>
      <c r="J39" s="25">
        <f>J38+11/1440</f>
        <v>0.40624999999999994</v>
      </c>
      <c r="K39" s="25">
        <f>K38+11/1440</f>
        <v>0.32847222222222217</v>
      </c>
      <c r="L39" s="7"/>
      <c r="M39" s="58"/>
      <c r="N39" s="74" t="s">
        <v>16</v>
      </c>
      <c r="O39" s="58"/>
      <c r="P39" s="38"/>
      <c r="Q39" s="38">
        <f>Q40+10/1440</f>
        <v>0.3111111111111111</v>
      </c>
      <c r="R39" s="38">
        <f>R40+10/1440</f>
        <v>0.3888888888888889</v>
      </c>
      <c r="S39" s="31">
        <f>T43-J43</f>
        <v>0.0409722222222223</v>
      </c>
      <c r="T39" s="38">
        <f>T40+10/1440</f>
        <v>0.5055555555555556</v>
      </c>
      <c r="U39" s="38">
        <f>U40+10/1440</f>
        <v>0.5833333333333333</v>
      </c>
      <c r="V39" s="38">
        <f>V40+10/1440</f>
        <v>0.661111111111111</v>
      </c>
      <c r="W39" s="38">
        <f>W40+10/1440</f>
        <v>0.7388888888888887</v>
      </c>
      <c r="X39" s="38">
        <f>X40+10/1440</f>
        <v>0.8166666666666664</v>
      </c>
      <c r="Z39" s="38"/>
      <c r="AA39" s="1"/>
      <c r="AB39" s="39">
        <f>J50-D39-S39-Q43</f>
        <v>0.6729166666666662</v>
      </c>
      <c r="AC39" s="39">
        <f>V41-S39-P43</f>
        <v>0.32638888888888873</v>
      </c>
      <c r="AD39" s="39">
        <f>J50+1/1440</f>
        <v>1.0229166666666667</v>
      </c>
      <c r="AE39" s="57"/>
    </row>
    <row r="40" spans="1:31" s="60" customFormat="1" ht="13.5" thickBot="1">
      <c r="A40" s="32">
        <f>8*15.9+9*16.2+13.1</f>
        <v>286.1</v>
      </c>
      <c r="B40" s="46"/>
      <c r="C40" s="27">
        <f>C39+9/1440</f>
        <v>0.8638888888888889</v>
      </c>
      <c r="D40" s="54"/>
      <c r="E40" s="27">
        <f>E39+10/1440</f>
        <v>0.7631944444444444</v>
      </c>
      <c r="F40" s="27">
        <f>F39+10/1440</f>
        <v>0.6854166666666667</v>
      </c>
      <c r="G40" s="27">
        <f>G39+10/1440</f>
        <v>0.607638888888889</v>
      </c>
      <c r="H40" s="27">
        <f>H39+10/1440</f>
        <v>0.5298611111111111</v>
      </c>
      <c r="I40" s="1"/>
      <c r="J40" s="27">
        <f>J39+10/1440</f>
        <v>0.41319444444444436</v>
      </c>
      <c r="K40" s="27">
        <f>K39+10/1440</f>
        <v>0.3354166666666666</v>
      </c>
      <c r="L40" s="7"/>
      <c r="M40" s="58"/>
      <c r="N40" s="49" t="s">
        <v>9</v>
      </c>
      <c r="O40" s="58"/>
      <c r="P40" s="40"/>
      <c r="Q40" s="38">
        <f>Q41+13/1440</f>
        <v>0.3041666666666667</v>
      </c>
      <c r="R40" s="38">
        <f>R41+13/1440</f>
        <v>0.3819444444444445</v>
      </c>
      <c r="S40" s="54"/>
      <c r="T40" s="38">
        <f>T41+13/1440</f>
        <v>0.49861111111111117</v>
      </c>
      <c r="U40" s="38">
        <f>U41+13/1440</f>
        <v>0.5763888888888888</v>
      </c>
      <c r="V40" s="38">
        <f>V41+13/1440</f>
        <v>0.6541666666666666</v>
      </c>
      <c r="W40" s="38">
        <f>W41+13/1440</f>
        <v>0.7319444444444443</v>
      </c>
      <c r="X40" s="38">
        <f>X41+13/1440</f>
        <v>0.809722222222222</v>
      </c>
      <c r="Z40" s="38"/>
      <c r="AA40" s="38"/>
      <c r="AB40" s="39"/>
      <c r="AC40" s="39"/>
      <c r="AD40" s="39"/>
      <c r="AE40" s="57"/>
    </row>
    <row r="41" spans="1:31" s="60" customFormat="1" ht="13.5" thickBot="1">
      <c r="A41" s="72">
        <f>3+0.3</f>
        <v>3.3</v>
      </c>
      <c r="B41" s="46"/>
      <c r="C41" s="27">
        <f>C40+12/1440</f>
        <v>0.8722222222222222</v>
      </c>
      <c r="D41" s="27"/>
      <c r="E41" s="27">
        <f>E40+13/1440</f>
        <v>0.7722222222222221</v>
      </c>
      <c r="F41" s="27">
        <f>F40+13/1440</f>
        <v>0.6944444444444444</v>
      </c>
      <c r="G41" s="27">
        <f>G40+13/1440</f>
        <v>0.6166666666666667</v>
      </c>
      <c r="H41" s="27">
        <f>H40+13/1440</f>
        <v>0.5388888888888889</v>
      </c>
      <c r="I41" s="1"/>
      <c r="J41" s="27">
        <f>J40+13/1440</f>
        <v>0.42222222222222217</v>
      </c>
      <c r="K41" s="27">
        <f>K40+13/1440</f>
        <v>0.3444444444444444</v>
      </c>
      <c r="L41" s="7"/>
      <c r="M41" s="58"/>
      <c r="N41" s="49" t="s">
        <v>10</v>
      </c>
      <c r="O41" s="58"/>
      <c r="P41" s="38"/>
      <c r="Q41" s="38">
        <f>Q42+12/1440</f>
        <v>0.2951388888888889</v>
      </c>
      <c r="R41" s="38">
        <f>R42+12/1440</f>
        <v>0.3729166666666667</v>
      </c>
      <c r="S41" s="1"/>
      <c r="T41" s="38">
        <f>T42+12/1440</f>
        <v>0.48958333333333337</v>
      </c>
      <c r="U41" s="38">
        <f>U42+12/1440</f>
        <v>0.5673611111111111</v>
      </c>
      <c r="V41" s="53">
        <f>V42+12/1440</f>
        <v>0.6451388888888888</v>
      </c>
      <c r="W41" s="38">
        <f>W42+12/1440</f>
        <v>0.7229166666666665</v>
      </c>
      <c r="X41" s="38">
        <f>X42+12/1440</f>
        <v>0.8006944444444443</v>
      </c>
      <c r="Y41" s="1"/>
      <c r="Z41" s="38"/>
      <c r="AA41" s="38"/>
      <c r="AB41" s="39"/>
      <c r="AC41" s="39">
        <f>AD39-V41-D39</f>
        <v>0.35138888888888864</v>
      </c>
      <c r="AD41" s="39"/>
      <c r="AE41" s="57"/>
    </row>
    <row r="42" spans="1:31" s="60" customFormat="1" ht="12.75">
      <c r="A42" s="32">
        <f>SUM(A40:A41)</f>
        <v>289.40000000000003</v>
      </c>
      <c r="B42" s="46"/>
      <c r="C42" s="27">
        <f>C41+12/1440</f>
        <v>0.8805555555555555</v>
      </c>
      <c r="D42" s="27"/>
      <c r="E42" s="27">
        <f>E41+12/1440</f>
        <v>0.7805555555555554</v>
      </c>
      <c r="F42" s="27">
        <f>F41+12/1440</f>
        <v>0.7027777777777777</v>
      </c>
      <c r="G42" s="27">
        <f>G41+12/1440</f>
        <v>0.625</v>
      </c>
      <c r="H42" s="27">
        <f>H41+12/1440</f>
        <v>0.5472222222222222</v>
      </c>
      <c r="I42" s="27"/>
      <c r="J42" s="27">
        <f>J41+12/1440</f>
        <v>0.4305555555555555</v>
      </c>
      <c r="K42" s="27">
        <f>K41+12/1440</f>
        <v>0.35277777777777775</v>
      </c>
      <c r="L42" s="7"/>
      <c r="M42" s="58"/>
      <c r="N42" s="49" t="s">
        <v>11</v>
      </c>
      <c r="O42" s="58"/>
      <c r="P42" s="1"/>
      <c r="Q42" s="42">
        <f>Q43+7/1440</f>
        <v>0.28680555555555554</v>
      </c>
      <c r="R42" s="42">
        <f>R43+7/1440</f>
        <v>0.3645833333333333</v>
      </c>
      <c r="S42" s="1"/>
      <c r="T42" s="42">
        <f>T43+7/1440</f>
        <v>0.48125</v>
      </c>
      <c r="U42" s="42">
        <f>U43+7/1440</f>
        <v>0.5590277777777778</v>
      </c>
      <c r="V42" s="42">
        <f>V43+7/1440</f>
        <v>0.6368055555555555</v>
      </c>
      <c r="W42" s="42">
        <f>W43+7/1440</f>
        <v>0.7145833333333332</v>
      </c>
      <c r="X42" s="42">
        <f>X43+7/1440</f>
        <v>0.792361111111111</v>
      </c>
      <c r="Y42" s="1"/>
      <c r="Z42" s="42"/>
      <c r="AA42" s="42"/>
      <c r="AB42" s="39"/>
      <c r="AC42" s="39"/>
      <c r="AD42" s="39"/>
      <c r="AE42" s="57"/>
    </row>
    <row r="43" spans="1:31" s="60" customFormat="1" ht="12.75">
      <c r="A43" s="56"/>
      <c r="B43" s="46"/>
      <c r="C43" s="27">
        <f>C42+6/1440</f>
        <v>0.8847222222222222</v>
      </c>
      <c r="D43" s="27"/>
      <c r="E43" s="27">
        <f>E42+7/1440</f>
        <v>0.7854166666666665</v>
      </c>
      <c r="F43" s="27">
        <f>F42+7/1440</f>
        <v>0.7076388888888888</v>
      </c>
      <c r="G43" s="27">
        <f>G42+7/1440</f>
        <v>0.6298611111111111</v>
      </c>
      <c r="H43" s="27">
        <f>H42+7/1440</f>
        <v>0.5520833333333333</v>
      </c>
      <c r="I43" s="27"/>
      <c r="J43" s="27">
        <f>J42+7/1440</f>
        <v>0.4354166666666666</v>
      </c>
      <c r="K43" s="27">
        <f>K42+7/1440</f>
        <v>0.35763888888888884</v>
      </c>
      <c r="L43" s="7"/>
      <c r="M43" s="58"/>
      <c r="N43" s="51" t="s">
        <v>12</v>
      </c>
      <c r="O43" s="58"/>
      <c r="P43" s="40">
        <f>Q43-6/1440</f>
        <v>0.2777777777777778</v>
      </c>
      <c r="Q43" s="24">
        <v>0.28194444444444444</v>
      </c>
      <c r="R43" s="24">
        <f>Q43+112/1440</f>
        <v>0.3597222222222222</v>
      </c>
      <c r="S43" s="1"/>
      <c r="T43" s="24">
        <v>0.4763888888888889</v>
      </c>
      <c r="U43" s="24">
        <f>T43+112/1440</f>
        <v>0.5541666666666667</v>
      </c>
      <c r="V43" s="24">
        <f>U43+112/1440</f>
        <v>0.6319444444444444</v>
      </c>
      <c r="W43" s="24">
        <f>V43+112/1440</f>
        <v>0.7097222222222221</v>
      </c>
      <c r="X43" s="24">
        <f>W43+112/1440</f>
        <v>0.7874999999999999</v>
      </c>
      <c r="Y43" s="1"/>
      <c r="Z43" s="24"/>
      <c r="AA43" s="38"/>
      <c r="AB43" s="39"/>
      <c r="AC43" s="39"/>
      <c r="AD43" s="39"/>
      <c r="AE43" s="57"/>
    </row>
    <row r="44" spans="1:31" s="60" customFormat="1" ht="12.75">
      <c r="A44" s="56"/>
      <c r="B44" s="46"/>
      <c r="C44" s="28"/>
      <c r="D44" s="27"/>
      <c r="E44" s="27"/>
      <c r="F44" s="27"/>
      <c r="G44" s="27"/>
      <c r="H44" s="27"/>
      <c r="I44" s="27"/>
      <c r="J44" s="27"/>
      <c r="K44" s="27"/>
      <c r="L44" s="7"/>
      <c r="M44" s="58"/>
      <c r="N44" s="6"/>
      <c r="O44" s="5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39"/>
      <c r="AD44" s="39"/>
      <c r="AE44" s="57"/>
    </row>
    <row r="45" spans="1:31" s="60" customFormat="1" ht="12.75">
      <c r="A45" s="56"/>
      <c r="B45" s="46"/>
      <c r="C45" s="28"/>
      <c r="D45" s="27"/>
      <c r="E45" s="27"/>
      <c r="F45" s="27"/>
      <c r="G45" s="27"/>
      <c r="H45" s="27"/>
      <c r="I45" s="27"/>
      <c r="J45" s="27"/>
      <c r="K45" s="27"/>
      <c r="L45" s="7"/>
      <c r="M45" s="22"/>
      <c r="N45" s="6"/>
      <c r="O45" s="59"/>
      <c r="P45" s="38"/>
      <c r="Q45" s="41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9"/>
      <c r="AD45" s="39"/>
      <c r="AE45" s="57"/>
    </row>
    <row r="46" spans="1:31" s="60" customFormat="1" ht="12.75">
      <c r="A46" s="56"/>
      <c r="B46" s="46"/>
      <c r="C46" s="30"/>
      <c r="D46" s="30"/>
      <c r="E46" s="30"/>
      <c r="F46" s="30"/>
      <c r="G46" s="30"/>
      <c r="H46" s="35"/>
      <c r="I46" s="24"/>
      <c r="J46" s="24">
        <f>K46+104/1440</f>
        <v>0.9951388888888887</v>
      </c>
      <c r="K46" s="35">
        <f>R46+3/1440</f>
        <v>0.9229166666666665</v>
      </c>
      <c r="L46" s="57"/>
      <c r="M46" s="58"/>
      <c r="N46" s="48" t="s">
        <v>15</v>
      </c>
      <c r="O46" s="59"/>
      <c r="P46" s="41"/>
      <c r="Q46" s="35"/>
      <c r="R46" s="38">
        <f>R47+10/1440</f>
        <v>0.9208333333333332</v>
      </c>
      <c r="S46" s="38">
        <f>S47+10/1440</f>
        <v>0.9930555555555554</v>
      </c>
      <c r="T46" s="38"/>
      <c r="U46" s="41"/>
      <c r="V46" s="41"/>
      <c r="W46" s="41"/>
      <c r="X46" s="41"/>
      <c r="Y46" s="41"/>
      <c r="Z46" s="41"/>
      <c r="AA46" s="41"/>
      <c r="AB46" s="44"/>
      <c r="AC46" s="44"/>
      <c r="AD46" s="44"/>
      <c r="AE46" s="57"/>
    </row>
    <row r="47" spans="1:31" s="60" customFormat="1" ht="12.75">
      <c r="A47" s="56"/>
      <c r="B47" s="46"/>
      <c r="C47" s="30"/>
      <c r="D47" s="35"/>
      <c r="E47" s="30"/>
      <c r="F47" s="30"/>
      <c r="G47" s="30"/>
      <c r="H47" s="30"/>
      <c r="I47" s="27"/>
      <c r="J47" s="25">
        <f>J46+9/1440</f>
        <v>1.0013888888888887</v>
      </c>
      <c r="K47" s="25">
        <f>K46+10/1440</f>
        <v>0.9298611111111109</v>
      </c>
      <c r="L47" s="62"/>
      <c r="M47" s="58"/>
      <c r="N47" s="74" t="s">
        <v>16</v>
      </c>
      <c r="O47" s="59"/>
      <c r="P47" s="41"/>
      <c r="Q47" s="35"/>
      <c r="R47" s="38">
        <f>R48+9/1440</f>
        <v>0.9138888888888888</v>
      </c>
      <c r="S47" s="38">
        <f>S48+9/1440</f>
        <v>0.9861111111111109</v>
      </c>
      <c r="T47" s="38"/>
      <c r="U47" s="41"/>
      <c r="V47" s="41"/>
      <c r="W47" s="41"/>
      <c r="X47" s="41"/>
      <c r="Y47" s="41"/>
      <c r="Z47" s="41"/>
      <c r="AA47" s="63"/>
      <c r="AB47" s="44"/>
      <c r="AC47" s="44"/>
      <c r="AD47" s="44"/>
      <c r="AE47" s="57"/>
    </row>
    <row r="48" spans="1:31" s="60" customFormat="1" ht="12.75">
      <c r="A48" s="56"/>
      <c r="B48" s="46"/>
      <c r="C48" s="30"/>
      <c r="D48" s="35"/>
      <c r="E48" s="30"/>
      <c r="F48" s="30"/>
      <c r="G48" s="30"/>
      <c r="H48" s="30"/>
      <c r="I48" s="27"/>
      <c r="J48" s="27">
        <f>J47+8/1440</f>
        <v>1.0069444444444442</v>
      </c>
      <c r="K48" s="27">
        <f>K47+9/1440</f>
        <v>0.9361111111111109</v>
      </c>
      <c r="L48" s="57"/>
      <c r="M48" s="58"/>
      <c r="N48" s="49" t="s">
        <v>9</v>
      </c>
      <c r="O48" s="59"/>
      <c r="P48" s="41"/>
      <c r="Q48" s="30"/>
      <c r="R48" s="38">
        <f>R49+12/1440</f>
        <v>0.9076388888888888</v>
      </c>
      <c r="S48" s="38">
        <f>S49+12/1440</f>
        <v>0.979861111111111</v>
      </c>
      <c r="T48" s="38"/>
      <c r="U48" s="41"/>
      <c r="V48" s="41"/>
      <c r="W48" s="41"/>
      <c r="X48" s="41"/>
      <c r="Y48" s="41"/>
      <c r="Z48" s="41"/>
      <c r="AA48" s="46"/>
      <c r="AB48" s="44"/>
      <c r="AC48" s="44"/>
      <c r="AD48" s="44"/>
      <c r="AE48" s="57"/>
    </row>
    <row r="49" spans="1:31" s="60" customFormat="1" ht="12.75">
      <c r="A49" s="56"/>
      <c r="B49" s="46"/>
      <c r="C49" s="30"/>
      <c r="D49" s="30"/>
      <c r="E49" s="30"/>
      <c r="F49" s="30"/>
      <c r="G49" s="30"/>
      <c r="H49" s="30"/>
      <c r="I49" s="27"/>
      <c r="J49" s="27">
        <f>J48+11/1440</f>
        <v>1.0145833333333332</v>
      </c>
      <c r="K49" s="27">
        <f>K48+12/1440</f>
        <v>0.9444444444444442</v>
      </c>
      <c r="L49" s="57"/>
      <c r="M49" s="58"/>
      <c r="N49" s="49" t="s">
        <v>10</v>
      </c>
      <c r="O49" s="59"/>
      <c r="P49" s="41"/>
      <c r="Q49" s="41"/>
      <c r="R49" s="38">
        <f>R50+12/1440</f>
        <v>0.8993055555555555</v>
      </c>
      <c r="S49" s="38">
        <f>S50+12/1440</f>
        <v>0.9715277777777777</v>
      </c>
      <c r="T49" s="38"/>
      <c r="U49" s="41"/>
      <c r="W49" s="41"/>
      <c r="X49" s="41"/>
      <c r="Y49" s="41"/>
      <c r="Z49" s="41"/>
      <c r="AA49" s="41"/>
      <c r="AB49" s="44"/>
      <c r="AC49" s="44"/>
      <c r="AD49" s="44"/>
      <c r="AE49" s="57"/>
    </row>
    <row r="50" spans="1:31" s="60" customFormat="1" ht="15" customHeight="1">
      <c r="A50" s="56"/>
      <c r="B50" s="33"/>
      <c r="C50" s="30"/>
      <c r="D50" s="30"/>
      <c r="E50" s="30"/>
      <c r="F50" s="30"/>
      <c r="G50" s="30"/>
      <c r="I50" s="69" t="s">
        <v>14</v>
      </c>
      <c r="J50" s="27">
        <f>J49+11/1440</f>
        <v>1.0222222222222221</v>
      </c>
      <c r="K50" s="27">
        <f>K49+12/1440</f>
        <v>0.9527777777777775</v>
      </c>
      <c r="L50" s="57"/>
      <c r="M50" s="58"/>
      <c r="N50" s="49" t="s">
        <v>11</v>
      </c>
      <c r="O50" s="59"/>
      <c r="P50" s="46"/>
      <c r="Q50" s="43"/>
      <c r="R50" s="42">
        <f>R51+6/1440</f>
        <v>0.8909722222222222</v>
      </c>
      <c r="S50" s="42">
        <f>S51+6/1440</f>
        <v>0.9631944444444444</v>
      </c>
      <c r="T50" s="42"/>
      <c r="V50" s="43"/>
      <c r="W50" s="43"/>
      <c r="X50" s="41"/>
      <c r="Y50" s="43"/>
      <c r="Z50" s="43"/>
      <c r="AA50" s="43"/>
      <c r="AB50" s="44"/>
      <c r="AC50" s="44"/>
      <c r="AD50" s="44"/>
      <c r="AE50" s="57"/>
    </row>
    <row r="51" spans="1:31" s="60" customFormat="1" ht="15" customHeight="1">
      <c r="A51" s="56"/>
      <c r="B51" s="36"/>
      <c r="C51" s="33"/>
      <c r="D51" s="30"/>
      <c r="E51" s="33"/>
      <c r="F51" s="30"/>
      <c r="G51" s="30"/>
      <c r="H51" s="30"/>
      <c r="I51" s="27"/>
      <c r="J51" s="27"/>
      <c r="K51" s="27">
        <f>K50+6/1440</f>
        <v>0.9569444444444442</v>
      </c>
      <c r="L51" s="57"/>
      <c r="M51" s="58"/>
      <c r="N51" s="51" t="s">
        <v>12</v>
      </c>
      <c r="O51" s="59"/>
      <c r="P51" s="41"/>
      <c r="Q51" s="41"/>
      <c r="R51" s="24">
        <f>C43+3/1440</f>
        <v>0.8868055555555555</v>
      </c>
      <c r="S51" s="35">
        <f>R51+104/1440</f>
        <v>0.9590277777777777</v>
      </c>
      <c r="T51" s="35"/>
      <c r="U51" s="41"/>
      <c r="V51" s="41"/>
      <c r="W51" s="44"/>
      <c r="X51" s="41"/>
      <c r="Y51" s="41"/>
      <c r="Z51" s="41"/>
      <c r="AA51" s="41"/>
      <c r="AB51" s="44"/>
      <c r="AC51" s="44"/>
      <c r="AD51" s="44"/>
      <c r="AE51" s="57"/>
    </row>
    <row r="52" spans="1:31" s="60" customFormat="1" ht="15" customHeight="1">
      <c r="A52" s="56"/>
      <c r="B52" s="36"/>
      <c r="C52" s="30"/>
      <c r="D52" s="30"/>
      <c r="E52" s="33"/>
      <c r="F52" s="30"/>
      <c r="G52" s="30"/>
      <c r="H52" s="30"/>
      <c r="I52" s="30"/>
      <c r="J52" s="30"/>
      <c r="K52" s="30"/>
      <c r="L52" s="57"/>
      <c r="M52" s="65"/>
      <c r="N52" s="33"/>
      <c r="O52" s="66"/>
      <c r="P52" s="41"/>
      <c r="Q52" s="41"/>
      <c r="R52" s="44"/>
      <c r="S52" s="41"/>
      <c r="T52" s="41"/>
      <c r="U52" s="41"/>
      <c r="V52" s="41"/>
      <c r="W52" s="44"/>
      <c r="X52" s="41"/>
      <c r="Y52" s="41"/>
      <c r="Z52" s="41"/>
      <c r="AA52" s="41"/>
      <c r="AB52" s="44"/>
      <c r="AC52" s="44"/>
      <c r="AD52" s="44"/>
      <c r="AE52" s="57"/>
    </row>
    <row r="53" spans="1:31" s="60" customFormat="1" ht="15" customHeight="1">
      <c r="A53" s="56"/>
      <c r="B53" s="36"/>
      <c r="C53" s="30"/>
      <c r="D53" s="30"/>
      <c r="E53" s="33"/>
      <c r="F53" s="30"/>
      <c r="G53" s="30"/>
      <c r="H53" s="30"/>
      <c r="I53" s="30"/>
      <c r="J53" s="30"/>
      <c r="K53" s="30"/>
      <c r="L53" s="57"/>
      <c r="M53" s="65"/>
      <c r="N53" s="33"/>
      <c r="O53" s="66"/>
      <c r="P53" s="41"/>
      <c r="Q53" s="41"/>
      <c r="R53" s="44"/>
      <c r="S53" s="41"/>
      <c r="T53" s="41"/>
      <c r="U53" s="41"/>
      <c r="V53" s="41"/>
      <c r="W53" s="44"/>
      <c r="X53" s="41"/>
      <c r="Y53" s="41"/>
      <c r="Z53" s="41"/>
      <c r="AA53" s="41"/>
      <c r="AB53" s="44"/>
      <c r="AC53" s="44"/>
      <c r="AD53" s="44"/>
      <c r="AE53" s="57"/>
    </row>
    <row r="54" spans="1:31" s="60" customFormat="1" ht="15" customHeight="1">
      <c r="A54" s="56"/>
      <c r="B54" s="36"/>
      <c r="C54" s="30"/>
      <c r="D54" s="30"/>
      <c r="E54" s="33"/>
      <c r="F54" s="30"/>
      <c r="G54" s="30"/>
      <c r="H54" s="30"/>
      <c r="I54" s="30"/>
      <c r="J54" s="30"/>
      <c r="K54" s="30"/>
      <c r="L54" s="57"/>
      <c r="M54" s="65"/>
      <c r="N54" s="33"/>
      <c r="O54" s="66"/>
      <c r="P54" s="41"/>
      <c r="Q54" s="41"/>
      <c r="R54" s="44"/>
      <c r="S54" s="41"/>
      <c r="T54" s="41"/>
      <c r="U54" s="41"/>
      <c r="V54" s="41"/>
      <c r="W54" s="44"/>
      <c r="X54" s="41"/>
      <c r="Y54" s="41"/>
      <c r="Z54" s="41"/>
      <c r="AA54" s="41"/>
      <c r="AB54" s="44"/>
      <c r="AC54" s="44"/>
      <c r="AD54" s="44"/>
      <c r="AE54" s="57"/>
    </row>
    <row r="55" spans="1:31" s="60" customFormat="1" ht="15" customHeight="1">
      <c r="A55" s="56"/>
      <c r="B55" s="36"/>
      <c r="C55" s="30"/>
      <c r="D55" s="30"/>
      <c r="E55" s="33"/>
      <c r="F55" s="30"/>
      <c r="G55" s="30"/>
      <c r="H55" s="30"/>
      <c r="I55" s="30"/>
      <c r="J55" s="30"/>
      <c r="K55" s="30"/>
      <c r="L55" s="57"/>
      <c r="M55" s="65"/>
      <c r="N55" s="33"/>
      <c r="O55" s="66"/>
      <c r="P55" s="41"/>
      <c r="Q55" s="41"/>
      <c r="R55" s="44"/>
      <c r="S55" s="41"/>
      <c r="T55" s="41"/>
      <c r="U55" s="41"/>
      <c r="V55" s="41"/>
      <c r="W55" s="44"/>
      <c r="X55" s="41"/>
      <c r="Y55" s="41"/>
      <c r="Z55" s="41"/>
      <c r="AA55" s="41"/>
      <c r="AB55" s="44"/>
      <c r="AC55" s="44"/>
      <c r="AD55" s="44"/>
      <c r="AE55" s="57"/>
    </row>
    <row r="56" spans="1:31" s="60" customFormat="1" ht="15" customHeight="1">
      <c r="A56" s="56"/>
      <c r="B56" s="36"/>
      <c r="C56" s="30"/>
      <c r="D56" s="30"/>
      <c r="E56" s="33"/>
      <c r="F56" s="30"/>
      <c r="G56" s="30"/>
      <c r="H56" s="30"/>
      <c r="I56" s="30"/>
      <c r="J56" s="30"/>
      <c r="K56" s="30"/>
      <c r="L56" s="57"/>
      <c r="M56" s="65"/>
      <c r="N56" s="33"/>
      <c r="O56" s="66"/>
      <c r="P56" s="41"/>
      <c r="Q56" s="41"/>
      <c r="R56" s="44"/>
      <c r="S56" s="41"/>
      <c r="T56" s="41"/>
      <c r="U56" s="41"/>
      <c r="V56" s="41"/>
      <c r="W56" s="44"/>
      <c r="X56" s="41"/>
      <c r="Y56" s="41"/>
      <c r="Z56" s="41"/>
      <c r="AA56" s="41"/>
      <c r="AB56" s="44"/>
      <c r="AC56" s="44"/>
      <c r="AD56" s="44"/>
      <c r="AE56" s="57"/>
    </row>
    <row r="57" spans="1:31" s="60" customFormat="1" ht="15" customHeight="1">
      <c r="A57" s="56"/>
      <c r="B57" s="36"/>
      <c r="C57" s="30"/>
      <c r="D57" s="30"/>
      <c r="E57" s="33"/>
      <c r="F57" s="30"/>
      <c r="G57" s="30"/>
      <c r="H57" s="30"/>
      <c r="I57" s="30"/>
      <c r="J57" s="30"/>
      <c r="K57" s="30"/>
      <c r="L57" s="57"/>
      <c r="M57" s="65"/>
      <c r="N57" s="33"/>
      <c r="O57" s="66"/>
      <c r="P57" s="41"/>
      <c r="Q57" s="41"/>
      <c r="R57" s="44"/>
      <c r="S57" s="41"/>
      <c r="T57" s="41"/>
      <c r="U57" s="41"/>
      <c r="V57" s="41"/>
      <c r="W57" s="44"/>
      <c r="X57" s="41"/>
      <c r="Y57" s="41"/>
      <c r="Z57" s="41"/>
      <c r="AA57" s="41"/>
      <c r="AB57" s="44"/>
      <c r="AC57" s="44"/>
      <c r="AD57" s="44"/>
      <c r="AE57" s="57"/>
    </row>
    <row r="58" spans="1:31" s="60" customFormat="1" ht="15" customHeight="1">
      <c r="A58" s="56"/>
      <c r="B58" s="36"/>
      <c r="C58" s="30"/>
      <c r="D58" s="30"/>
      <c r="E58" s="33"/>
      <c r="F58" s="30"/>
      <c r="G58" s="30"/>
      <c r="H58" s="21" t="s">
        <v>19</v>
      </c>
      <c r="I58" s="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41"/>
      <c r="U58" s="41"/>
      <c r="V58" s="41"/>
      <c r="W58" s="44"/>
      <c r="X58" s="41"/>
      <c r="Y58" s="41"/>
      <c r="Z58" s="41"/>
      <c r="AA58" s="41"/>
      <c r="AB58" s="44"/>
      <c r="AC58" s="44"/>
      <c r="AD58" s="44"/>
      <c r="AE58" s="57"/>
    </row>
    <row r="59" spans="1:31" s="60" customFormat="1" ht="15" customHeight="1">
      <c r="A59" s="56"/>
      <c r="B59" s="36"/>
      <c r="C59" s="30"/>
      <c r="D59" s="30"/>
      <c r="E59" s="33"/>
      <c r="F59" s="30"/>
      <c r="G59" s="30"/>
      <c r="H59" s="4"/>
      <c r="I59" s="4"/>
      <c r="J59" s="4"/>
      <c r="K59" s="4"/>
      <c r="L59" s="4"/>
      <c r="M59" s="4"/>
      <c r="N59" s="5" t="s">
        <v>8</v>
      </c>
      <c r="O59" s="75"/>
      <c r="P59" s="75"/>
      <c r="Q59" s="75"/>
      <c r="R59" s="75"/>
      <c r="S59" s="37"/>
      <c r="T59" s="41"/>
      <c r="U59" s="41"/>
      <c r="V59" s="41"/>
      <c r="W59" s="44"/>
      <c r="X59" s="41"/>
      <c r="Y59" s="41"/>
      <c r="Z59" s="41"/>
      <c r="AA59" s="41"/>
      <c r="AB59" s="44"/>
      <c r="AC59" s="44"/>
      <c r="AD59" s="44"/>
      <c r="AE59" s="57"/>
    </row>
    <row r="60" spans="1:31" s="60" customFormat="1" ht="15" customHeight="1">
      <c r="A60" s="56"/>
      <c r="B60" s="36"/>
      <c r="C60" s="30"/>
      <c r="D60" s="30"/>
      <c r="E60" s="33"/>
      <c r="F60" s="30"/>
      <c r="G60" s="30"/>
      <c r="H60" s="30"/>
      <c r="I60" s="30"/>
      <c r="J60" s="30"/>
      <c r="K60" s="30"/>
      <c r="L60" s="57"/>
      <c r="M60" s="65"/>
      <c r="N60" s="33"/>
      <c r="O60" s="66"/>
      <c r="P60" s="41"/>
      <c r="Q60" s="41"/>
      <c r="R60" s="44"/>
      <c r="S60" s="41"/>
      <c r="T60" s="41"/>
      <c r="U60" s="41"/>
      <c r="V60" s="41"/>
      <c r="W60" s="44"/>
      <c r="X60" s="41"/>
      <c r="Y60" s="41"/>
      <c r="Z60" s="41"/>
      <c r="AA60" s="41"/>
      <c r="AB60" s="44"/>
      <c r="AC60" s="44"/>
      <c r="AD60" s="44"/>
      <c r="AE60" s="57"/>
    </row>
    <row r="61" spans="1:31" s="60" customFormat="1" ht="15" customHeight="1" thickBot="1">
      <c r="A61" s="56"/>
      <c r="B61" s="36"/>
      <c r="C61" s="30"/>
      <c r="D61" s="30"/>
      <c r="E61" s="33"/>
      <c r="F61" s="30"/>
      <c r="G61" s="30"/>
      <c r="H61" s="30"/>
      <c r="I61" s="30"/>
      <c r="J61" s="30"/>
      <c r="K61" s="30"/>
      <c r="L61" s="57"/>
      <c r="M61" s="65"/>
      <c r="N61" s="33"/>
      <c r="O61" s="66"/>
      <c r="P61" s="41"/>
      <c r="Q61" s="41"/>
      <c r="R61" s="44"/>
      <c r="S61" s="41"/>
      <c r="T61" s="41"/>
      <c r="U61" s="41"/>
      <c r="V61" s="41"/>
      <c r="W61" s="44"/>
      <c r="X61" s="41"/>
      <c r="Y61" s="41"/>
      <c r="Z61" s="41"/>
      <c r="AA61" s="41"/>
      <c r="AB61" s="44"/>
      <c r="AC61" s="44"/>
      <c r="AD61" s="44"/>
      <c r="AE61" s="57"/>
    </row>
    <row r="62" spans="1:31" s="60" customFormat="1" ht="12.75">
      <c r="A62" s="56">
        <f>12+0.2</f>
        <v>12.2</v>
      </c>
      <c r="B62" s="64"/>
      <c r="C62" s="24"/>
      <c r="D62" s="24">
        <f>E62+112/1440</f>
        <v>0.8069444444444442</v>
      </c>
      <c r="E62" s="24">
        <f>W62+3/1440</f>
        <v>0.7291666666666665</v>
      </c>
      <c r="G62" s="24">
        <f>U62+3/1440</f>
        <v>0.6124999999999997</v>
      </c>
      <c r="H62" s="24">
        <v>0.5347222222222222</v>
      </c>
      <c r="I62" s="29" t="s">
        <v>0</v>
      </c>
      <c r="J62" s="24">
        <f>K62+112/1440</f>
        <v>0.4180555555555555</v>
      </c>
      <c r="K62" s="24">
        <f>Q62+3/1440</f>
        <v>0.34027777777777773</v>
      </c>
      <c r="M62" s="65"/>
      <c r="N62" s="14" t="s">
        <v>17</v>
      </c>
      <c r="O62" s="66"/>
      <c r="P62" s="38"/>
      <c r="Q62" s="38">
        <f>Q63+11/1440</f>
        <v>0.3381944444444444</v>
      </c>
      <c r="R62" s="38">
        <f>R63+11/1440</f>
        <v>0.4159722222222222</v>
      </c>
      <c r="S62" s="38">
        <f>S63+11/1440</f>
        <v>0.49374999999999997</v>
      </c>
      <c r="U62" s="38">
        <f>U63+11/1440</f>
        <v>0.6104166666666664</v>
      </c>
      <c r="V62" s="29" t="s">
        <v>0</v>
      </c>
      <c r="W62" s="38">
        <f>W63+11/1440</f>
        <v>0.7270833333333332</v>
      </c>
      <c r="X62" s="38">
        <f>X63+11/1440</f>
        <v>0.8048611111111107</v>
      </c>
      <c r="Y62" s="38"/>
      <c r="AB62" s="44">
        <f>Y66-I63-Q67-V63</f>
        <v>0.46736111111111023</v>
      </c>
      <c r="AC62" s="44">
        <f>AD62-I63-P67-V63</f>
        <v>0.47222222222222143</v>
      </c>
      <c r="AD62" s="44">
        <f>Y66+1/1440</f>
        <v>0.8513888888888885</v>
      </c>
      <c r="AE62" s="57"/>
    </row>
    <row r="63" spans="1:31" s="60" customFormat="1" ht="12.75">
      <c r="A63" s="61"/>
      <c r="B63" s="30"/>
      <c r="C63" s="27"/>
      <c r="D63" s="25">
        <f>D62+11/1440</f>
        <v>0.8145833333333331</v>
      </c>
      <c r="E63" s="25">
        <f>E62+11/1440</f>
        <v>0.7368055555555554</v>
      </c>
      <c r="G63" s="25">
        <f>G62+11/1440</f>
        <v>0.6201388888888886</v>
      </c>
      <c r="H63" s="25">
        <f>H62+11/1440</f>
        <v>0.5423611111111111</v>
      </c>
      <c r="I63" s="31">
        <f>H62-S62</f>
        <v>0.04097222222222224</v>
      </c>
      <c r="J63" s="25">
        <f>J62+11/1440</f>
        <v>0.4256944444444444</v>
      </c>
      <c r="K63" s="25">
        <f>K62+11/1440</f>
        <v>0.3479166666666666</v>
      </c>
      <c r="L63" s="35"/>
      <c r="M63" s="65"/>
      <c r="N63" s="15" t="s">
        <v>16</v>
      </c>
      <c r="O63" s="66"/>
      <c r="P63" s="38"/>
      <c r="Q63" s="38">
        <f>Q64+10/1440</f>
        <v>0.33055555555555555</v>
      </c>
      <c r="R63" s="38">
        <f>R64+10/1440</f>
        <v>0.4083333333333333</v>
      </c>
      <c r="S63" s="38">
        <f>S64+10/1440</f>
        <v>0.4861111111111111</v>
      </c>
      <c r="U63" s="38">
        <f>U64+10/1440</f>
        <v>0.6027777777777775</v>
      </c>
      <c r="V63" s="31">
        <f>W67-G67</f>
        <v>0.04097222222222263</v>
      </c>
      <c r="W63" s="38">
        <f>W64+10/1440</f>
        <v>0.7194444444444443</v>
      </c>
      <c r="X63" s="38">
        <f>X64+10/1440</f>
        <v>0.7972222222222218</v>
      </c>
      <c r="Y63" s="38"/>
      <c r="Z63" s="38"/>
      <c r="AA63" s="63"/>
      <c r="AB63" s="44"/>
      <c r="AC63" s="44"/>
      <c r="AD63" s="44"/>
      <c r="AE63" s="57"/>
    </row>
    <row r="64" spans="1:31" s="60" customFormat="1" ht="15" customHeight="1" thickBot="1">
      <c r="A64" s="32">
        <f>6*15.9+6*16.2+2.6</f>
        <v>195.2</v>
      </c>
      <c r="B64" s="30"/>
      <c r="C64" s="27"/>
      <c r="D64" s="27">
        <f>D63+10/1440</f>
        <v>0.8215277777777775</v>
      </c>
      <c r="E64" s="27">
        <f>E63+10/1440</f>
        <v>0.7437499999999998</v>
      </c>
      <c r="G64" s="27">
        <f>G63+10/1440</f>
        <v>0.627083333333333</v>
      </c>
      <c r="H64" s="27">
        <f>H63+10/1440</f>
        <v>0.5493055555555555</v>
      </c>
      <c r="I64" s="54"/>
      <c r="J64" s="27">
        <f>J63+10/1440</f>
        <v>0.4326388888888888</v>
      </c>
      <c r="K64" s="27">
        <f>K63+10/1440</f>
        <v>0.354861111111111</v>
      </c>
      <c r="M64" s="65"/>
      <c r="N64" s="6" t="s">
        <v>9</v>
      </c>
      <c r="O64" s="66"/>
      <c r="P64" s="40"/>
      <c r="Q64" s="38">
        <f>Q65+13/1440</f>
        <v>0.3236111111111111</v>
      </c>
      <c r="R64" s="38">
        <f>R65+13/1440</f>
        <v>0.4013888888888889</v>
      </c>
      <c r="S64" s="38">
        <f>S65+13/1440</f>
        <v>0.4791666666666667</v>
      </c>
      <c r="U64" s="38">
        <f>U65+13/1440</f>
        <v>0.5958333333333331</v>
      </c>
      <c r="V64" s="54"/>
      <c r="W64" s="38">
        <f>W65+13/1440</f>
        <v>0.7124999999999999</v>
      </c>
      <c r="X64" s="38">
        <f>X65+13/1440</f>
        <v>0.7902777777777774</v>
      </c>
      <c r="Y64" s="38"/>
      <c r="Z64" s="38"/>
      <c r="AB64" s="44"/>
      <c r="AC64" s="44"/>
      <c r="AD64" s="44"/>
      <c r="AE64" s="57"/>
    </row>
    <row r="65" spans="1:31" s="60" customFormat="1" ht="13.5" thickBot="1">
      <c r="A65" s="72">
        <f>3+0.3</f>
        <v>3.3</v>
      </c>
      <c r="B65" s="30"/>
      <c r="C65" s="27"/>
      <c r="D65" s="27">
        <f>D64+13/1440</f>
        <v>0.8305555555555553</v>
      </c>
      <c r="E65" s="27">
        <f>E64+13/1440</f>
        <v>0.7527777777777775</v>
      </c>
      <c r="F65" s="27"/>
      <c r="G65" s="27">
        <f>G64+13/1440</f>
        <v>0.6361111111111107</v>
      </c>
      <c r="H65" s="27">
        <f>H64+13/1440</f>
        <v>0.5583333333333332</v>
      </c>
      <c r="J65" s="27">
        <f>J64+13/1440</f>
        <v>0.4416666666666666</v>
      </c>
      <c r="K65" s="27">
        <f>K64+13/1440</f>
        <v>0.3638888888888888</v>
      </c>
      <c r="L65" s="57"/>
      <c r="M65" s="65"/>
      <c r="N65" s="6" t="s">
        <v>10</v>
      </c>
      <c r="O65" s="66"/>
      <c r="P65" s="38"/>
      <c r="Q65" s="38">
        <f>Q66+12/1440</f>
        <v>0.3145833333333333</v>
      </c>
      <c r="R65" s="38">
        <f>R66+12/1440</f>
        <v>0.3923611111111111</v>
      </c>
      <c r="S65" s="38">
        <f>S66+12/1440</f>
        <v>0.4701388888888889</v>
      </c>
      <c r="T65" s="38"/>
      <c r="U65" s="38">
        <f>U66+12/1440</f>
        <v>0.5868055555555554</v>
      </c>
      <c r="W65" s="38">
        <f>W66+12/1440</f>
        <v>0.7034722222222222</v>
      </c>
      <c r="X65" s="38">
        <f>X66+12/1440</f>
        <v>0.7812499999999997</v>
      </c>
      <c r="Y65" s="38"/>
      <c r="Z65" s="38"/>
      <c r="AA65" s="41"/>
      <c r="AB65" s="44"/>
      <c r="AC65" s="44"/>
      <c r="AD65" s="44"/>
      <c r="AE65" s="57"/>
    </row>
    <row r="66" spans="1:31" s="60" customFormat="1" ht="12.75">
      <c r="A66" s="32">
        <f>SUM(A64:A65)</f>
        <v>198.5</v>
      </c>
      <c r="B66" s="30"/>
      <c r="C66" s="27"/>
      <c r="D66" s="27">
        <f>D65+12/1440</f>
        <v>0.8388888888888886</v>
      </c>
      <c r="E66" s="27">
        <f>E65+12/1440</f>
        <v>0.7611111111111108</v>
      </c>
      <c r="F66" s="27"/>
      <c r="G66" s="27">
        <f>G65+12/1440</f>
        <v>0.644444444444444</v>
      </c>
      <c r="H66" s="27">
        <f>H65+12/1440</f>
        <v>0.5666666666666665</v>
      </c>
      <c r="J66" s="27">
        <f>J65+12/1440</f>
        <v>0.44999999999999996</v>
      </c>
      <c r="K66" s="27">
        <f>K65+12/1440</f>
        <v>0.3722222222222222</v>
      </c>
      <c r="L66" s="57"/>
      <c r="M66" s="65"/>
      <c r="N66" s="6" t="s">
        <v>11</v>
      </c>
      <c r="O66" s="66"/>
      <c r="P66" s="1"/>
      <c r="Q66" s="42">
        <f>Q67+7/1440</f>
        <v>0.30624999999999997</v>
      </c>
      <c r="R66" s="42">
        <f>R67+7/1440</f>
        <v>0.38402777777777775</v>
      </c>
      <c r="S66" s="42">
        <f>S67+7/1440</f>
        <v>0.4618055555555555</v>
      </c>
      <c r="T66" s="42"/>
      <c r="U66" s="42">
        <f>U67+7/1440</f>
        <v>0.578472222222222</v>
      </c>
      <c r="W66" s="42">
        <f>W67+7/1440</f>
        <v>0.6951388888888889</v>
      </c>
      <c r="X66" s="42">
        <f>X67+7/1440</f>
        <v>0.7729166666666664</v>
      </c>
      <c r="Y66" s="42">
        <f>Y67+7/1440</f>
        <v>0.8506944444444441</v>
      </c>
      <c r="Z66" s="69" t="s">
        <v>14</v>
      </c>
      <c r="AB66" s="44"/>
      <c r="AC66" s="44"/>
      <c r="AD66" s="44"/>
      <c r="AE66" s="57"/>
    </row>
    <row r="67" spans="1:31" s="60" customFormat="1" ht="12.75">
      <c r="A67" s="56"/>
      <c r="B67" s="33"/>
      <c r="C67" s="27"/>
      <c r="D67" s="27">
        <f>D66+7/1440</f>
        <v>0.8437499999999997</v>
      </c>
      <c r="E67" s="27">
        <f>E66+7/1440</f>
        <v>0.7659722222222219</v>
      </c>
      <c r="F67" s="27"/>
      <c r="G67" s="27">
        <f>G66+7/1440</f>
        <v>0.6493055555555551</v>
      </c>
      <c r="H67" s="27">
        <f>H66+7/1440</f>
        <v>0.5715277777777776</v>
      </c>
      <c r="J67" s="27">
        <f>J66+7/1440</f>
        <v>0.45486111111111105</v>
      </c>
      <c r="K67" s="27">
        <f>K66+7/1440</f>
        <v>0.37708333333333327</v>
      </c>
      <c r="L67" s="57"/>
      <c r="M67" s="65"/>
      <c r="N67" s="3" t="s">
        <v>12</v>
      </c>
      <c r="O67" s="66"/>
      <c r="P67" s="40">
        <f>Q67-6/1440</f>
        <v>0.2972222222222222</v>
      </c>
      <c r="Q67" s="24">
        <v>0.3013888888888889</v>
      </c>
      <c r="R67" s="24">
        <f>Q67+112/1440</f>
        <v>0.37916666666666665</v>
      </c>
      <c r="S67" s="24">
        <f>R67+112/1440</f>
        <v>0.45694444444444443</v>
      </c>
      <c r="T67" s="24"/>
      <c r="U67" s="24">
        <f>H67+3/1440</f>
        <v>0.573611111111111</v>
      </c>
      <c r="W67" s="24">
        <v>0.6902777777777778</v>
      </c>
      <c r="X67" s="24">
        <f>E67+3/1440</f>
        <v>0.7680555555555553</v>
      </c>
      <c r="Y67" s="24">
        <f>X67+112/1440</f>
        <v>0.845833333333333</v>
      </c>
      <c r="Z67" s="24"/>
      <c r="AA67" s="41"/>
      <c r="AB67" s="44"/>
      <c r="AC67" s="44"/>
      <c r="AD67" s="44"/>
      <c r="AE67" s="57"/>
    </row>
    <row r="68" spans="1:31" s="60" customFormat="1" ht="12.75">
      <c r="A68" s="71"/>
      <c r="B68" s="33"/>
      <c r="AE68" s="57"/>
    </row>
    <row r="69" spans="1:31" s="60" customFormat="1" ht="12.75">
      <c r="A69" s="57"/>
      <c r="B69" s="68"/>
      <c r="C69" s="57"/>
      <c r="D69" s="57"/>
      <c r="E69" s="11"/>
      <c r="F69" s="11"/>
      <c r="G69" s="57"/>
      <c r="H69" s="57"/>
      <c r="I69" s="57"/>
      <c r="J69" s="57"/>
      <c r="K69" s="57"/>
      <c r="L69" s="11"/>
      <c r="M69" s="30"/>
      <c r="N69" s="67"/>
      <c r="O69" s="41"/>
      <c r="P69" s="41"/>
      <c r="Q69" s="44"/>
      <c r="R69" s="41"/>
      <c r="S69" s="44"/>
      <c r="T69" s="41"/>
      <c r="U69" s="41"/>
      <c r="V69" s="44"/>
      <c r="W69" s="41"/>
      <c r="X69" s="41"/>
      <c r="Y69" s="41"/>
      <c r="Z69" s="41"/>
      <c r="AA69" s="41"/>
      <c r="AB69" s="41"/>
      <c r="AC69" s="41"/>
      <c r="AD69" s="41"/>
      <c r="AE69" s="57"/>
    </row>
    <row r="70" spans="1:3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O70" s="37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9"/>
      <c r="AC70" s="39"/>
      <c r="AD70" s="39"/>
      <c r="AE70" s="7"/>
    </row>
    <row r="71" spans="1:3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7"/>
    </row>
    <row r="72" spans="1:3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7"/>
    </row>
    <row r="73" spans="1:3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 s="7"/>
    </row>
    <row r="74" spans="1:3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 s="7"/>
    </row>
    <row r="75" spans="1:3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90" spans="2:7" ht="12.75">
      <c r="B90" s="10"/>
      <c r="C90" s="10"/>
      <c r="D90" s="10"/>
      <c r="E90" s="10"/>
      <c r="F90" s="10"/>
      <c r="G90" s="10"/>
    </row>
    <row r="91" spans="2:41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4"/>
      <c r="N91" s="15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0"/>
      <c r="AL91" s="10"/>
      <c r="AM91" s="10"/>
      <c r="AN91" s="10"/>
      <c r="AO91" s="10"/>
    </row>
    <row r="92" spans="2:41" ht="12.75">
      <c r="B92" s="10"/>
      <c r="C92" s="10"/>
      <c r="D92" s="10"/>
      <c r="E92" s="10"/>
      <c r="F92" s="10"/>
      <c r="G92" s="10"/>
      <c r="H92" s="10"/>
      <c r="I92" s="10"/>
      <c r="J92" s="12"/>
      <c r="K92" s="12"/>
      <c r="L92" s="12"/>
      <c r="M92" s="14"/>
      <c r="N92" s="13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3"/>
      <c r="AD92" s="12"/>
      <c r="AE92" s="12"/>
      <c r="AF92" s="12"/>
      <c r="AG92" s="12"/>
      <c r="AH92" s="12"/>
      <c r="AI92" s="13"/>
      <c r="AJ92" s="13"/>
      <c r="AK92" s="13"/>
      <c r="AL92" s="13"/>
      <c r="AM92" s="13"/>
      <c r="AN92" s="10"/>
      <c r="AO92" s="10"/>
    </row>
    <row r="93" spans="2:41" ht="12.75">
      <c r="B93" s="10"/>
      <c r="C93" s="10"/>
      <c r="D93" s="10"/>
      <c r="E93" s="10"/>
      <c r="F93" s="10"/>
      <c r="G93" s="10"/>
      <c r="H93" s="10"/>
      <c r="I93" s="10"/>
      <c r="J93" s="12"/>
      <c r="K93" s="12"/>
      <c r="L93" s="12"/>
      <c r="M93" s="12"/>
      <c r="N93" s="13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3"/>
      <c r="AD93" s="12"/>
      <c r="AE93" s="12"/>
      <c r="AF93" s="12"/>
      <c r="AG93" s="12"/>
      <c r="AH93" s="12"/>
      <c r="AI93" s="13"/>
      <c r="AJ93" s="13"/>
      <c r="AK93" s="13"/>
      <c r="AL93" s="13"/>
      <c r="AM93" s="13"/>
      <c r="AN93" s="10"/>
      <c r="AO93" s="10"/>
    </row>
    <row r="94" spans="2:41" ht="12.75">
      <c r="B94" s="10"/>
      <c r="C94" s="10"/>
      <c r="D94" s="10"/>
      <c r="E94" s="10"/>
      <c r="F94" s="10"/>
      <c r="G94" s="10"/>
      <c r="H94" s="10"/>
      <c r="I94" s="10"/>
      <c r="J94" s="12"/>
      <c r="K94" s="12"/>
      <c r="L94" s="12"/>
      <c r="M94" s="12"/>
      <c r="N94" s="13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3"/>
      <c r="AD94" s="12"/>
      <c r="AE94" s="12"/>
      <c r="AF94" s="12"/>
      <c r="AG94" s="12"/>
      <c r="AH94" s="12"/>
      <c r="AI94" s="13"/>
      <c r="AJ94" s="13"/>
      <c r="AK94" s="13"/>
      <c r="AL94" s="13"/>
      <c r="AM94" s="13"/>
      <c r="AN94" s="10"/>
      <c r="AO94" s="10"/>
    </row>
    <row r="95" spans="2:41" ht="12.75">
      <c r="B95" s="10"/>
      <c r="C95" s="10"/>
      <c r="D95" s="10"/>
      <c r="E95" s="10"/>
      <c r="F95" s="10"/>
      <c r="G95" s="10"/>
      <c r="H95" s="10"/>
      <c r="I95" s="10"/>
      <c r="J95" s="12"/>
      <c r="K95" s="12"/>
      <c r="L95" s="12"/>
      <c r="M95" s="12"/>
      <c r="N95" s="13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3"/>
      <c r="AD95" s="12"/>
      <c r="AE95" s="12"/>
      <c r="AF95" s="12"/>
      <c r="AG95" s="12"/>
      <c r="AH95" s="12"/>
      <c r="AI95" s="13"/>
      <c r="AJ95" s="13"/>
      <c r="AK95" s="13"/>
      <c r="AL95" s="13"/>
      <c r="AM95" s="13"/>
      <c r="AN95" s="10"/>
      <c r="AO95" s="10"/>
    </row>
    <row r="96" spans="2:41" ht="12.75">
      <c r="B96" s="10"/>
      <c r="C96" s="10"/>
      <c r="D96" s="10"/>
      <c r="E96" s="10"/>
      <c r="F96" s="10"/>
      <c r="G96" s="10"/>
      <c r="H96" s="10"/>
      <c r="I96" s="10"/>
      <c r="J96" s="12"/>
      <c r="K96" s="12"/>
      <c r="L96" s="12"/>
      <c r="M96" s="12"/>
      <c r="N96" s="13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3"/>
      <c r="AD96" s="12"/>
      <c r="AE96" s="12"/>
      <c r="AF96" s="12"/>
      <c r="AG96" s="12"/>
      <c r="AH96" s="12"/>
      <c r="AI96" s="13"/>
      <c r="AJ96" s="13"/>
      <c r="AK96" s="13"/>
      <c r="AL96" s="13"/>
      <c r="AM96" s="13"/>
      <c r="AN96" s="10"/>
      <c r="AO96" s="10"/>
    </row>
    <row r="97" spans="2:41" ht="12.75">
      <c r="B97" s="10"/>
      <c r="C97" s="10"/>
      <c r="D97" s="10"/>
      <c r="E97" s="10"/>
      <c r="F97" s="10"/>
      <c r="G97" s="10"/>
      <c r="H97" s="10"/>
      <c r="I97" s="10"/>
      <c r="J97" s="12"/>
      <c r="K97" s="12"/>
      <c r="L97" s="12"/>
      <c r="M97" s="12"/>
      <c r="N97" s="13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3"/>
      <c r="AD97" s="12"/>
      <c r="AE97" s="12"/>
      <c r="AF97" s="12"/>
      <c r="AG97" s="12"/>
      <c r="AH97" s="12"/>
      <c r="AI97" s="13"/>
      <c r="AJ97" s="13"/>
      <c r="AK97" s="13"/>
      <c r="AL97" s="13"/>
      <c r="AM97" s="13"/>
      <c r="AN97" s="10"/>
      <c r="AO97" s="10"/>
    </row>
    <row r="98" spans="2:41" ht="12.75">
      <c r="B98" s="10"/>
      <c r="C98" s="10"/>
      <c r="D98" s="10"/>
      <c r="E98" s="10"/>
      <c r="F98" s="10"/>
      <c r="G98" s="10"/>
      <c r="H98" s="10"/>
      <c r="I98" s="10"/>
      <c r="J98" s="12"/>
      <c r="K98" s="12"/>
      <c r="L98" s="12"/>
      <c r="M98" s="12"/>
      <c r="N98" s="13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3"/>
      <c r="AD98" s="12"/>
      <c r="AE98" s="12"/>
      <c r="AF98" s="12"/>
      <c r="AG98" s="12"/>
      <c r="AH98" s="12"/>
      <c r="AI98" s="13"/>
      <c r="AJ98" s="13"/>
      <c r="AK98" s="13"/>
      <c r="AL98" s="13"/>
      <c r="AM98" s="13"/>
      <c r="AN98" s="10"/>
      <c r="AO98" s="10"/>
    </row>
    <row r="99" spans="2:41" ht="12.75">
      <c r="B99" s="10"/>
      <c r="C99" s="10"/>
      <c r="D99" s="10"/>
      <c r="E99" s="10"/>
      <c r="F99" s="10"/>
      <c r="G99" s="10"/>
      <c r="H99" s="10"/>
      <c r="I99" s="10"/>
      <c r="J99" s="12"/>
      <c r="K99" s="12"/>
      <c r="L99" s="12"/>
      <c r="M99" s="12"/>
      <c r="N99" s="13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3"/>
      <c r="AD99" s="12"/>
      <c r="AE99" s="12"/>
      <c r="AF99" s="12"/>
      <c r="AG99" s="12"/>
      <c r="AH99" s="12"/>
      <c r="AI99" s="13"/>
      <c r="AJ99" s="13"/>
      <c r="AK99" s="13"/>
      <c r="AL99" s="13"/>
      <c r="AM99" s="13"/>
      <c r="AN99" s="10"/>
      <c r="AO99" s="10"/>
    </row>
    <row r="100" spans="2:41" ht="12.75">
      <c r="B100" s="10"/>
      <c r="C100" s="10"/>
      <c r="D100" s="10"/>
      <c r="E100" s="10"/>
      <c r="F100" s="10"/>
      <c r="G100" s="10"/>
      <c r="H100" s="10"/>
      <c r="I100" s="10"/>
      <c r="J100" s="12"/>
      <c r="K100" s="12"/>
      <c r="L100" s="12"/>
      <c r="M100" s="12"/>
      <c r="N100" s="13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3"/>
      <c r="AD100" s="12"/>
      <c r="AE100" s="12"/>
      <c r="AF100" s="12"/>
      <c r="AG100" s="12"/>
      <c r="AH100" s="12"/>
      <c r="AI100" s="13"/>
      <c r="AJ100" s="13"/>
      <c r="AK100" s="13"/>
      <c r="AL100" s="13"/>
      <c r="AM100" s="13"/>
      <c r="AN100" s="10"/>
      <c r="AO100" s="10"/>
    </row>
    <row r="101" spans="2:41" ht="12.75">
      <c r="B101" s="10"/>
      <c r="C101" s="10"/>
      <c r="D101" s="10"/>
      <c r="E101" s="10"/>
      <c r="F101" s="10"/>
      <c r="G101" s="10"/>
      <c r="H101" s="10"/>
      <c r="I101" s="10"/>
      <c r="J101" s="12"/>
      <c r="K101" s="12"/>
      <c r="L101" s="12"/>
      <c r="M101" s="12"/>
      <c r="N101" s="13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3"/>
      <c r="AD101" s="12"/>
      <c r="AE101" s="12"/>
      <c r="AF101" s="12"/>
      <c r="AG101" s="12"/>
      <c r="AH101" s="12"/>
      <c r="AI101" s="13"/>
      <c r="AJ101" s="13"/>
      <c r="AK101" s="13"/>
      <c r="AL101" s="13"/>
      <c r="AM101" s="13"/>
      <c r="AN101" s="10"/>
      <c r="AO101" s="10"/>
    </row>
    <row r="102" spans="2:41" ht="12.75">
      <c r="B102" s="10"/>
      <c r="C102" s="10"/>
      <c r="D102" s="10"/>
      <c r="E102" s="10"/>
      <c r="F102" s="10"/>
      <c r="G102" s="10"/>
      <c r="H102" s="10"/>
      <c r="I102" s="10"/>
      <c r="J102" s="12"/>
      <c r="K102" s="12"/>
      <c r="L102" s="12"/>
      <c r="M102" s="12"/>
      <c r="N102" s="13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3"/>
      <c r="AD102" s="12"/>
      <c r="AE102" s="12"/>
      <c r="AF102" s="12"/>
      <c r="AG102" s="12"/>
      <c r="AH102" s="12"/>
      <c r="AI102" s="13"/>
      <c r="AJ102" s="13"/>
      <c r="AK102" s="13"/>
      <c r="AL102" s="13"/>
      <c r="AM102" s="13"/>
      <c r="AN102" s="10"/>
      <c r="AO102" s="10"/>
    </row>
    <row r="103" spans="2:41" ht="12.75">
      <c r="B103" s="10"/>
      <c r="C103" s="10"/>
      <c r="D103" s="10"/>
      <c r="E103" s="10"/>
      <c r="F103" s="10"/>
      <c r="G103" s="10"/>
      <c r="H103" s="10"/>
      <c r="I103" s="10"/>
      <c r="J103" s="12"/>
      <c r="K103" s="12"/>
      <c r="L103" s="12"/>
      <c r="M103" s="12"/>
      <c r="N103" s="13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3"/>
      <c r="AD103" s="12"/>
      <c r="AE103" s="12"/>
      <c r="AF103" s="12"/>
      <c r="AG103" s="12"/>
      <c r="AH103" s="12"/>
      <c r="AI103" s="13"/>
      <c r="AJ103" s="13"/>
      <c r="AK103" s="13"/>
      <c r="AL103" s="13"/>
      <c r="AM103" s="13"/>
      <c r="AN103" s="10"/>
      <c r="AO103" s="10"/>
    </row>
    <row r="104" spans="2:41" ht="12.75">
      <c r="B104" s="10"/>
      <c r="C104" s="10"/>
      <c r="D104" s="10"/>
      <c r="E104" s="10"/>
      <c r="F104" s="10"/>
      <c r="G104" s="10"/>
      <c r="H104" s="10"/>
      <c r="I104" s="10"/>
      <c r="J104" s="12"/>
      <c r="K104" s="12"/>
      <c r="L104" s="12"/>
      <c r="M104" s="12"/>
      <c r="N104" s="13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3"/>
      <c r="AD104" s="12"/>
      <c r="AE104" s="12"/>
      <c r="AF104" s="12"/>
      <c r="AG104" s="12"/>
      <c r="AH104" s="12"/>
      <c r="AI104" s="13"/>
      <c r="AJ104" s="13"/>
      <c r="AK104" s="13"/>
      <c r="AL104" s="13"/>
      <c r="AM104" s="13"/>
      <c r="AN104" s="10"/>
      <c r="AO104" s="10"/>
    </row>
    <row r="105" spans="2:41" ht="12.75">
      <c r="B105" s="10"/>
      <c r="C105" s="10"/>
      <c r="D105" s="10"/>
      <c r="E105" s="10"/>
      <c r="F105" s="10"/>
      <c r="G105" s="10"/>
      <c r="H105" s="10"/>
      <c r="I105" s="10"/>
      <c r="J105" s="12"/>
      <c r="K105" s="12"/>
      <c r="L105" s="12"/>
      <c r="M105" s="12"/>
      <c r="N105" s="16"/>
      <c r="O105" s="12"/>
      <c r="P105" s="12"/>
      <c r="Q105" s="12"/>
      <c r="R105" s="17"/>
      <c r="S105" s="12"/>
      <c r="T105" s="17"/>
      <c r="U105" s="12"/>
      <c r="V105" s="17"/>
      <c r="W105" s="12"/>
      <c r="X105" s="17"/>
      <c r="Y105" s="10"/>
      <c r="Z105" s="10"/>
      <c r="AA105" s="10"/>
      <c r="AB105" s="17"/>
      <c r="AC105" s="17"/>
      <c r="AD105" s="17"/>
      <c r="AE105" s="12"/>
      <c r="AF105" s="17"/>
      <c r="AG105" s="12"/>
      <c r="AH105" s="17"/>
      <c r="AI105" s="13"/>
      <c r="AJ105" s="18"/>
      <c r="AK105" s="13"/>
      <c r="AL105" s="18"/>
      <c r="AM105" s="10"/>
      <c r="AN105" s="10"/>
      <c r="AO105" s="10"/>
    </row>
    <row r="106" spans="2:41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4"/>
      <c r="N106" s="15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0"/>
      <c r="Z106" s="10"/>
      <c r="AA106" s="10"/>
      <c r="AB106" s="19"/>
      <c r="AC106" s="19"/>
      <c r="AD106" s="19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2:41" ht="12.75">
      <c r="B107" s="20"/>
      <c r="C107" s="20"/>
      <c r="D107" s="20"/>
      <c r="E107" s="10"/>
      <c r="F107" s="10"/>
      <c r="G107" s="10"/>
      <c r="H107" s="10"/>
      <c r="I107" s="10"/>
      <c r="J107" s="10"/>
      <c r="K107" s="10"/>
      <c r="L107" s="10"/>
      <c r="M107" s="14"/>
      <c r="N107" s="15"/>
      <c r="O107" s="1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9"/>
      <c r="AC107" s="19"/>
      <c r="AD107" s="19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2:41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4"/>
      <c r="N108" s="15"/>
      <c r="O108" s="1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9"/>
      <c r="AC108" s="19"/>
      <c r="AD108" s="19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2:41" ht="12.75">
      <c r="B109" s="10"/>
      <c r="C109" s="10"/>
      <c r="D109" s="10"/>
      <c r="E109" s="10"/>
      <c r="F109" s="10"/>
      <c r="G109" s="10"/>
      <c r="H109" s="10"/>
      <c r="I109" s="10"/>
      <c r="J109" s="12"/>
      <c r="K109" s="12"/>
      <c r="L109" s="12"/>
      <c r="M109" s="12"/>
      <c r="N109" s="13"/>
      <c r="O109" s="1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9"/>
      <c r="AC109" s="19"/>
      <c r="AD109" s="19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2:41" ht="12.75">
      <c r="B110" s="10"/>
      <c r="C110" s="10"/>
      <c r="D110" s="10"/>
      <c r="E110" s="10"/>
      <c r="F110" s="10"/>
      <c r="G110" s="10"/>
      <c r="H110" s="10"/>
      <c r="I110" s="10"/>
      <c r="J110" s="12"/>
      <c r="K110" s="12"/>
      <c r="L110" s="12"/>
      <c r="M110" s="12"/>
      <c r="N110" s="13"/>
      <c r="O110" s="1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9"/>
      <c r="AC110" s="19"/>
      <c r="AD110" s="19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2:41" ht="12.75">
      <c r="B111" s="10"/>
      <c r="C111" s="10"/>
      <c r="D111" s="10"/>
      <c r="E111" s="10"/>
      <c r="F111" s="10"/>
      <c r="G111" s="10"/>
      <c r="H111" s="10"/>
      <c r="I111" s="10"/>
      <c r="J111" s="12"/>
      <c r="K111" s="12"/>
      <c r="L111" s="12"/>
      <c r="M111" s="12"/>
      <c r="N111" s="13"/>
      <c r="O111" s="1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9"/>
      <c r="AC111" s="19"/>
      <c r="AD111" s="19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2:41" ht="12.75">
      <c r="B112" s="10"/>
      <c r="C112" s="10"/>
      <c r="D112" s="10"/>
      <c r="E112" s="10"/>
      <c r="F112" s="10"/>
      <c r="G112" s="10"/>
      <c r="H112" s="10"/>
      <c r="I112" s="10"/>
      <c r="J112" s="12"/>
      <c r="K112" s="12"/>
      <c r="L112" s="12"/>
      <c r="M112" s="14"/>
      <c r="N112" s="18"/>
      <c r="O112" s="1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9"/>
      <c r="AC112" s="19"/>
      <c r="AD112" s="19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2:41" ht="12.75">
      <c r="B113" s="10"/>
      <c r="C113" s="10"/>
      <c r="D113" s="10"/>
      <c r="E113" s="10"/>
      <c r="F113" s="10"/>
      <c r="G113" s="10"/>
      <c r="H113" s="10"/>
      <c r="I113" s="10"/>
      <c r="J113" s="12"/>
      <c r="K113" s="12"/>
      <c r="L113" s="10"/>
      <c r="M113" s="14"/>
      <c r="N113" s="15"/>
      <c r="O113" s="1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9"/>
      <c r="AC113" s="19"/>
      <c r="AD113" s="19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2:41" ht="12.75">
      <c r="B114" s="20"/>
      <c r="C114" s="20"/>
      <c r="D114" s="10"/>
      <c r="E114" s="10"/>
      <c r="F114" s="10"/>
      <c r="G114" s="10"/>
      <c r="H114" s="10"/>
      <c r="I114" s="10"/>
      <c r="J114" s="10"/>
      <c r="K114" s="10"/>
      <c r="L114" s="10"/>
      <c r="M114" s="14"/>
      <c r="N114" s="18"/>
      <c r="O114" s="1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9"/>
      <c r="AC114" s="19"/>
      <c r="AD114" s="19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2:41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4"/>
      <c r="N115" s="15"/>
      <c r="O115" s="1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9"/>
      <c r="AC115" s="19"/>
      <c r="AD115" s="19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2:41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4"/>
      <c r="N116" s="15"/>
      <c r="O116" s="1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9"/>
      <c r="AC116" s="19"/>
      <c r="AD116" s="19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2:41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4"/>
      <c r="N117" s="15"/>
      <c r="O117" s="1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9"/>
      <c r="AC117" s="19"/>
      <c r="AD117" s="19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2:41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4"/>
      <c r="N118" s="15"/>
      <c r="O118" s="1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9"/>
      <c r="AC118" s="19"/>
      <c r="AD118" s="19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2:41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4"/>
      <c r="N119" s="15"/>
      <c r="O119" s="1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9"/>
      <c r="AC119" s="19"/>
      <c r="AD119" s="19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2:41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4"/>
      <c r="N120" s="15"/>
      <c r="O120" s="1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9"/>
      <c r="AC120" s="19"/>
      <c r="AD120" s="19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2:41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4"/>
      <c r="N121" s="15"/>
      <c r="O121" s="1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9"/>
      <c r="AC121" s="19"/>
      <c r="AD121" s="19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</sheetData>
  <sheetProtection/>
  <mergeCells count="2">
    <mergeCell ref="O10:R10"/>
    <mergeCell ref="O59:R59"/>
  </mergeCells>
  <printOptions gridLines="1"/>
  <pageMargins left="0" right="0" top="0" bottom="0" header="0.5118110236220472" footer="0.5118110236220472"/>
  <pageSetup blackAndWhite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траспорта и связи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 &amp; И</dc:creator>
  <cp:keywords/>
  <dc:description/>
  <cp:lastModifiedBy>Соколова</cp:lastModifiedBy>
  <cp:lastPrinted>2017-05-24T07:42:13Z</cp:lastPrinted>
  <dcterms:created xsi:type="dcterms:W3CDTF">2002-02-27T12:27:25Z</dcterms:created>
  <dcterms:modified xsi:type="dcterms:W3CDTF">2017-05-26T09:46:46Z</dcterms:modified>
  <cp:category/>
  <cp:version/>
  <cp:contentType/>
  <cp:contentStatus/>
</cp:coreProperties>
</file>